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Danijela Anjoš\Desktop\"/>
    </mc:Choice>
  </mc:AlternateContent>
  <xr:revisionPtr revIDLastSave="0" documentId="13_ncr:1_{6BAE3F06-139F-42CD-B8EE-28750F880189}" xr6:coauthVersionLast="47" xr6:coauthVersionMax="47" xr10:uidLastSave="{00000000-0000-0000-0000-000000000000}"/>
  <bookViews>
    <workbookView xWindow="1290" yWindow="2520" windowWidth="24105" windowHeight="132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E163" i="9" s="1"/>
  <c r="F163" i="9"/>
  <c r="H162" i="9"/>
  <c r="G162" i="9"/>
  <c r="E162" i="9" s="1"/>
  <c r="F162" i="9"/>
  <c r="H161" i="9"/>
  <c r="G161" i="9"/>
  <c r="F161" i="9"/>
  <c r="H160" i="9"/>
  <c r="G160" i="9"/>
  <c r="E160" i="9" s="1"/>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E126" i="9" s="1"/>
  <c r="B126" i="9" s="1"/>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E114" i="9" s="1"/>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E70" i="9" s="1"/>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D18" i="8"/>
  <c r="C1595" i="1" s="1"/>
  <c r="H1595" i="1" s="1"/>
  <c r="D8" i="8"/>
  <c r="E44" i="7"/>
  <c r="D44" i="7"/>
  <c r="H36" i="3" s="1"/>
  <c r="E39" i="7"/>
  <c r="D39" i="7"/>
  <c r="E30" i="7"/>
  <c r="D30" i="7"/>
  <c r="E23" i="7"/>
  <c r="D1556" i="1" s="1"/>
  <c r="D23" i="7"/>
  <c r="C1556" i="1" s="1"/>
  <c r="E14" i="7"/>
  <c r="D14" i="7"/>
  <c r="C1547" i="1" s="1"/>
  <c r="E7" i="7"/>
  <c r="D1540" i="1" s="1"/>
  <c r="D7"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514" i="1" s="1"/>
  <c r="D118" i="6"/>
  <c r="F118" i="6" s="1"/>
  <c r="F117" i="6"/>
  <c r="F116" i="6"/>
  <c r="E115" i="6"/>
  <c r="D115" i="6"/>
  <c r="C1511"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1490" i="1" s="1"/>
  <c r="D94" i="6"/>
  <c r="F93" i="6"/>
  <c r="F92" i="6"/>
  <c r="F91" i="6"/>
  <c r="E90" i="6"/>
  <c r="D1486" i="1" s="1"/>
  <c r="D90" i="6"/>
  <c r="F90" i="6" s="1"/>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61" i="6"/>
  <c r="F61" i="6" s="1"/>
  <c r="F60" i="6"/>
  <c r="F59" i="6"/>
  <c r="F58" i="6"/>
  <c r="F57" i="6"/>
  <c r="F56" i="6"/>
  <c r="F55" i="6"/>
  <c r="E54" i="6"/>
  <c r="D1450" i="1" s="1"/>
  <c r="D54" i="6"/>
  <c r="F53" i="6"/>
  <c r="F52" i="6"/>
  <c r="F51" i="6"/>
  <c r="E50" i="6"/>
  <c r="D50" i="6"/>
  <c r="F50" i="6" s="1"/>
  <c r="F49" i="6"/>
  <c r="F48" i="6"/>
  <c r="F47" i="6"/>
  <c r="F46" i="6"/>
  <c r="F45" i="6"/>
  <c r="F44" i="6"/>
  <c r="E43" i="6"/>
  <c r="D1439" i="1" s="1"/>
  <c r="D43" i="6"/>
  <c r="F43" i="6" s="1"/>
  <c r="F42" i="6"/>
  <c r="F41" i="6"/>
  <c r="F40" i="6"/>
  <c r="E39" i="6"/>
  <c r="D39" i="6"/>
  <c r="F39" i="6" s="1"/>
  <c r="F38" i="6"/>
  <c r="F37" i="6"/>
  <c r="E36" i="6"/>
  <c r="D1432" i="1" s="1"/>
  <c r="D36" i="6"/>
  <c r="F34" i="6"/>
  <c r="F33" i="6"/>
  <c r="F32" i="6"/>
  <c r="F31" i="6"/>
  <c r="F30" i="6"/>
  <c r="F29" i="6"/>
  <c r="E28" i="6"/>
  <c r="D28" i="6"/>
  <c r="F27" i="6"/>
  <c r="F26" i="6"/>
  <c r="F25" i="6"/>
  <c r="F24" i="6"/>
  <c r="F23" i="6"/>
  <c r="E22" i="6"/>
  <c r="D1418" i="1" s="1"/>
  <c r="D22" i="6"/>
  <c r="F22" i="6" s="1"/>
  <c r="F21" i="6"/>
  <c r="F20" i="6"/>
  <c r="F19" i="6"/>
  <c r="F18" i="6"/>
  <c r="F17" i="6"/>
  <c r="F16" i="6"/>
  <c r="F15" i="6"/>
  <c r="F14" i="6"/>
  <c r="E13" i="6"/>
  <c r="D1409" i="1" s="1"/>
  <c r="D13" i="6"/>
  <c r="F12" i="6"/>
  <c r="F11" i="6"/>
  <c r="E10" i="6"/>
  <c r="D10" i="6"/>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C1260" i="1" s="1"/>
  <c r="F254" i="5"/>
  <c r="F253" i="5"/>
  <c r="E252" i="5"/>
  <c r="D1256" i="1" s="1"/>
  <c r="D252" i="5"/>
  <c r="F250" i="5"/>
  <c r="F249" i="5"/>
  <c r="E248" i="5"/>
  <c r="D248" i="5"/>
  <c r="F247" i="5"/>
  <c r="F246" i="5"/>
  <c r="F245" i="5"/>
  <c r="F244" i="5"/>
  <c r="F243" i="5"/>
  <c r="F242" i="5"/>
  <c r="F241" i="5"/>
  <c r="F240" i="5"/>
  <c r="F239" i="5"/>
  <c r="F238" i="5"/>
  <c r="E237" i="5"/>
  <c r="D237" i="5"/>
  <c r="C1241" i="1"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D147" i="5" s="1"/>
  <c r="F149" i="5"/>
  <c r="F148" i="5"/>
  <c r="F146" i="5"/>
  <c r="F145" i="5"/>
  <c r="F144" i="5"/>
  <c r="E143" i="5"/>
  <c r="D1148" i="1" s="1"/>
  <c r="D143" i="5"/>
  <c r="F142" i="5"/>
  <c r="F141" i="5"/>
  <c r="F140" i="5"/>
  <c r="F139" i="5"/>
  <c r="F138" i="5"/>
  <c r="F137" i="5"/>
  <c r="E136" i="5"/>
  <c r="D1141" i="1" s="1"/>
  <c r="D136" i="5"/>
  <c r="F134" i="5"/>
  <c r="F133" i="5"/>
  <c r="F132" i="5"/>
  <c r="F131" i="5"/>
  <c r="F130" i="5"/>
  <c r="F129" i="5"/>
  <c r="F128" i="5"/>
  <c r="E127" i="5"/>
  <c r="D1132" i="1" s="1"/>
  <c r="D127" i="5"/>
  <c r="F127" i="5" s="1"/>
  <c r="F126" i="5"/>
  <c r="F125" i="5"/>
  <c r="F124" i="5"/>
  <c r="F123" i="5"/>
  <c r="F122" i="5"/>
  <c r="F121" i="5"/>
  <c r="E120" i="5"/>
  <c r="D1125" i="1" s="1"/>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1087" i="1" s="1"/>
  <c r="D82" i="5"/>
  <c r="F81" i="5"/>
  <c r="F80" i="5"/>
  <c r="F79" i="5"/>
  <c r="F78" i="5"/>
  <c r="F77" i="5"/>
  <c r="E76" i="5"/>
  <c r="D1081" i="1" s="1"/>
  <c r="D76" i="5"/>
  <c r="F75" i="5"/>
  <c r="F74" i="5"/>
  <c r="F73" i="5"/>
  <c r="F72" i="5"/>
  <c r="E71" i="5"/>
  <c r="D71" i="5"/>
  <c r="F68" i="5"/>
  <c r="F67" i="5"/>
  <c r="F66" i="5"/>
  <c r="F65" i="5"/>
  <c r="F64" i="5"/>
  <c r="E63" i="5"/>
  <c r="D1068" i="1" s="1"/>
  <c r="D63" i="5"/>
  <c r="F63" i="5" s="1"/>
  <c r="F62" i="5"/>
  <c r="F61" i="5"/>
  <c r="F60" i="5"/>
  <c r="F59" i="5"/>
  <c r="F58" i="5"/>
  <c r="F57" i="5"/>
  <c r="E56" i="5"/>
  <c r="D56" i="5"/>
  <c r="C1061" i="1" s="1"/>
  <c r="F55" i="5"/>
  <c r="F54" i="5"/>
  <c r="F53" i="5"/>
  <c r="E52" i="5"/>
  <c r="D52" i="5"/>
  <c r="F51" i="5"/>
  <c r="F50" i="5"/>
  <c r="F49" i="5"/>
  <c r="F48" i="5"/>
  <c r="F47" i="5"/>
  <c r="F46" i="5"/>
  <c r="E45" i="5"/>
  <c r="D1050" i="1" s="1"/>
  <c r="D45" i="5"/>
  <c r="F44" i="5"/>
  <c r="F43" i="5"/>
  <c r="F42" i="5"/>
  <c r="E41" i="5"/>
  <c r="D1046" i="1" s="1"/>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E633" i="4"/>
  <c r="D627" i="1" s="1"/>
  <c r="D633" i="4"/>
  <c r="F632" i="4"/>
  <c r="F631" i="4"/>
  <c r="E630" i="4"/>
  <c r="D630" i="4"/>
  <c r="F628" i="4"/>
  <c r="F627" i="4"/>
  <c r="F626" i="4"/>
  <c r="F625" i="4"/>
  <c r="F624" i="4"/>
  <c r="F623" i="4"/>
  <c r="F622" i="4"/>
  <c r="E621" i="4"/>
  <c r="D615" i="1" s="1"/>
  <c r="D621" i="4"/>
  <c r="F620" i="4"/>
  <c r="F619" i="4"/>
  <c r="F618" i="4"/>
  <c r="F617" i="4"/>
  <c r="E616" i="4"/>
  <c r="D610" i="1" s="1"/>
  <c r="D616" i="4"/>
  <c r="F616" i="4" s="1"/>
  <c r="F615" i="4"/>
  <c r="F614" i="4"/>
  <c r="F613" i="4"/>
  <c r="F612" i="4"/>
  <c r="F611" i="4"/>
  <c r="F610" i="4"/>
  <c r="E609" i="4"/>
  <c r="D609" i="4"/>
  <c r="F609" i="4" s="1"/>
  <c r="F608" i="4"/>
  <c r="E607" i="4"/>
  <c r="D607" i="4"/>
  <c r="F606" i="4"/>
  <c r="F605" i="4"/>
  <c r="F604" i="4"/>
  <c r="E603" i="4"/>
  <c r="D597" i="1" s="1"/>
  <c r="D603" i="4"/>
  <c r="F603" i="4" s="1"/>
  <c r="F602" i="4"/>
  <c r="F601" i="4"/>
  <c r="F600" i="4"/>
  <c r="F599" i="4"/>
  <c r="E598" i="4"/>
  <c r="D598" i="4"/>
  <c r="F598" i="4" s="1"/>
  <c r="F596" i="4"/>
  <c r="F595" i="4"/>
  <c r="E594" i="4"/>
  <c r="D588" i="1" s="1"/>
  <c r="D594" i="4"/>
  <c r="F594" i="4" s="1"/>
  <c r="F593" i="4"/>
  <c r="F592" i="4"/>
  <c r="E591" i="4"/>
  <c r="D585" i="1" s="1"/>
  <c r="D591" i="4"/>
  <c r="F591" i="4" s="1"/>
  <c r="F590" i="4"/>
  <c r="E589" i="4"/>
  <c r="D589" i="4"/>
  <c r="F588" i="4"/>
  <c r="F587" i="4"/>
  <c r="F586" i="4"/>
  <c r="E585" i="4"/>
  <c r="D579" i="1" s="1"/>
  <c r="D585" i="4"/>
  <c r="F585" i="4" s="1"/>
  <c r="F583" i="4"/>
  <c r="F582" i="4"/>
  <c r="E581" i="4"/>
  <c r="D575" i="1" s="1"/>
  <c r="D581" i="4"/>
  <c r="F580" i="4"/>
  <c r="F579" i="4"/>
  <c r="E578" i="4"/>
  <c r="D578" i="4"/>
  <c r="F578" i="4" s="1"/>
  <c r="F577" i="4"/>
  <c r="F576" i="4"/>
  <c r="E575" i="4"/>
  <c r="D575" i="4"/>
  <c r="F575" i="4" s="1"/>
  <c r="F574" i="4"/>
  <c r="F573" i="4"/>
  <c r="E572" i="4"/>
  <c r="D572" i="4"/>
  <c r="F570" i="4"/>
  <c r="F569" i="4"/>
  <c r="F568" i="4"/>
  <c r="F567" i="4"/>
  <c r="F566" i="4"/>
  <c r="F565" i="4"/>
  <c r="F564" i="4"/>
  <c r="F563" i="4"/>
  <c r="E562" i="4"/>
  <c r="D562" i="4"/>
  <c r="F561" i="4"/>
  <c r="F560" i="4"/>
  <c r="F559" i="4"/>
  <c r="F558" i="4"/>
  <c r="E557" i="4"/>
  <c r="D557" i="4"/>
  <c r="F556" i="4"/>
  <c r="F555" i="4"/>
  <c r="F554" i="4"/>
  <c r="F553" i="4"/>
  <c r="F552" i="4"/>
  <c r="F551" i="4"/>
  <c r="E550" i="4"/>
  <c r="D544" i="1" s="1"/>
  <c r="D550" i="4"/>
  <c r="F550" i="4" s="1"/>
  <c r="F549" i="4"/>
  <c r="F548" i="4"/>
  <c r="F547" i="4"/>
  <c r="F546" i="4"/>
  <c r="E545" i="4"/>
  <c r="D545" i="4"/>
  <c r="F544" i="4"/>
  <c r="F543" i="4"/>
  <c r="E542" i="4"/>
  <c r="D542" i="4"/>
  <c r="F542" i="4" s="1"/>
  <c r="F541" i="4"/>
  <c r="F540" i="4"/>
  <c r="F539" i="4"/>
  <c r="F538" i="4"/>
  <c r="E537" i="4"/>
  <c r="D537" i="4"/>
  <c r="F534" i="4"/>
  <c r="F533" i="4"/>
  <c r="E532" i="4"/>
  <c r="D526" i="1" s="1"/>
  <c r="D532" i="4"/>
  <c r="F532" i="4" s="1"/>
  <c r="F531" i="4"/>
  <c r="F530" i="4"/>
  <c r="E529" i="4"/>
  <c r="D523" i="1" s="1"/>
  <c r="D529" i="4"/>
  <c r="F529" i="4" s="1"/>
  <c r="F528" i="4"/>
  <c r="F527" i="4"/>
  <c r="E526" i="4"/>
  <c r="D526" i="4"/>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C496" i="1" s="1"/>
  <c r="F501" i="4"/>
  <c r="F500" i="4"/>
  <c r="F499" i="4"/>
  <c r="F498" i="4"/>
  <c r="E497" i="4"/>
  <c r="D491" i="1" s="1"/>
  <c r="D497" i="4"/>
  <c r="F497" i="4" s="1"/>
  <c r="F496" i="4"/>
  <c r="F495" i="4"/>
  <c r="F494" i="4"/>
  <c r="F493" i="4"/>
  <c r="E492" i="4"/>
  <c r="D486" i="1" s="1"/>
  <c r="D492" i="4"/>
  <c r="F492" i="4" s="1"/>
  <c r="F490" i="4"/>
  <c r="F489" i="4"/>
  <c r="E488" i="4"/>
  <c r="D488" i="4"/>
  <c r="F488" i="4" s="1"/>
  <c r="F487" i="4"/>
  <c r="F486" i="4"/>
  <c r="E485" i="4"/>
  <c r="D485" i="4"/>
  <c r="F485" i="4" s="1"/>
  <c r="F484" i="4"/>
  <c r="F483" i="4"/>
  <c r="F482" i="4"/>
  <c r="F481" i="4"/>
  <c r="E480" i="4"/>
  <c r="D480" i="4"/>
  <c r="C474" i="1"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26" i="1" s="1"/>
  <c r="D432" i="4"/>
  <c r="C426" i="1" s="1"/>
  <c r="E428" i="4"/>
  <c r="D423" i="1" s="1"/>
  <c r="D428" i="4"/>
  <c r="C423" i="1" s="1"/>
  <c r="E427" i="4"/>
  <c r="D427" i="4"/>
  <c r="E426" i="4"/>
  <c r="D421" i="1" s="1"/>
  <c r="D426" i="4"/>
  <c r="F421" i="4"/>
  <c r="F420" i="4"/>
  <c r="F419" i="4"/>
  <c r="F416" i="4"/>
  <c r="F415" i="4"/>
  <c r="F414" i="4"/>
  <c r="F413" i="4"/>
  <c r="E412" i="4"/>
  <c r="D412" i="4"/>
  <c r="F412" i="4" s="1"/>
  <c r="F411" i="4"/>
  <c r="E410" i="4"/>
  <c r="D405" i="1" s="1"/>
  <c r="D410" i="4"/>
  <c r="F410" i="4" s="1"/>
  <c r="F409" i="4"/>
  <c r="F408" i="4"/>
  <c r="E407" i="4"/>
  <c r="E406" i="4" s="1"/>
  <c r="D407" i="4"/>
  <c r="F407" i="4" s="1"/>
  <c r="F405" i="4"/>
  <c r="F404" i="4"/>
  <c r="F403" i="4"/>
  <c r="F402" i="4"/>
  <c r="E401" i="4"/>
  <c r="D401" i="4"/>
  <c r="F400" i="4"/>
  <c r="F399" i="4"/>
  <c r="E398" i="4"/>
  <c r="D393" i="1" s="1"/>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C374" i="1" s="1"/>
  <c r="F378" i="4"/>
  <c r="F377" i="4"/>
  <c r="F376" i="4"/>
  <c r="F375" i="4"/>
  <c r="E374" i="4"/>
  <c r="D369" i="1" s="1"/>
  <c r="D374" i="4"/>
  <c r="F374" i="4" s="1"/>
  <c r="F372" i="4"/>
  <c r="F371" i="4"/>
  <c r="F370" i="4"/>
  <c r="F369" i="4"/>
  <c r="F368" i="4"/>
  <c r="F367" i="4"/>
  <c r="E366" i="4"/>
  <c r="D361" i="1" s="1"/>
  <c r="D366" i="4"/>
  <c r="C361" i="1" s="1"/>
  <c r="F365" i="4"/>
  <c r="F364" i="4"/>
  <c r="F363" i="4"/>
  <c r="E362" i="4"/>
  <c r="D357" i="1" s="1"/>
  <c r="D362" i="4"/>
  <c r="C357" i="1" s="1"/>
  <c r="F359" i="4"/>
  <c r="E358" i="4"/>
  <c r="D353" i="1" s="1"/>
  <c r="D358" i="4"/>
  <c r="F358" i="4" s="1"/>
  <c r="F357" i="4"/>
  <c r="F356" i="4"/>
  <c r="E355" i="4"/>
  <c r="E354" i="4" s="1"/>
  <c r="D349" i="1" s="1"/>
  <c r="D355" i="4"/>
  <c r="D354" i="4" s="1"/>
  <c r="F354" i="4" s="1"/>
  <c r="F353" i="4"/>
  <c r="F352" i="4"/>
  <c r="F351" i="4"/>
  <c r="F350" i="4"/>
  <c r="E349" i="4"/>
  <c r="D344" i="1" s="1"/>
  <c r="D349" i="4"/>
  <c r="F349" i="4" s="1"/>
  <c r="F348" i="4"/>
  <c r="F347" i="4"/>
  <c r="E346" i="4"/>
  <c r="D341" i="1" s="1"/>
  <c r="D346" i="4"/>
  <c r="C341" i="1"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0" i="4"/>
  <c r="F319" i="4"/>
  <c r="F318" i="4"/>
  <c r="F317" i="4"/>
  <c r="F316" i="4"/>
  <c r="F315" i="4"/>
  <c r="E314" i="4"/>
  <c r="D314" i="4"/>
  <c r="F313" i="4"/>
  <c r="F312" i="4"/>
  <c r="F311" i="4"/>
  <c r="E310" i="4"/>
  <c r="D305" i="1" s="1"/>
  <c r="D310" i="4"/>
  <c r="F306" i="4"/>
  <c r="F305" i="4"/>
  <c r="F304" i="4"/>
  <c r="F303" i="4"/>
  <c r="F302" i="4"/>
  <c r="E298" i="4"/>
  <c r="D294" i="1" s="1"/>
  <c r="D298" i="4"/>
  <c r="F298" i="4" s="1"/>
  <c r="E297" i="4"/>
  <c r="D293" i="1" s="1"/>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4" i="1" s="1"/>
  <c r="D278" i="4"/>
  <c r="F278" i="4" s="1"/>
  <c r="F277" i="4"/>
  <c r="F276" i="4"/>
  <c r="F275" i="4"/>
  <c r="E274" i="4"/>
  <c r="D274" i="4"/>
  <c r="C270" i="1" s="1"/>
  <c r="F272" i="4"/>
  <c r="F271" i="4"/>
  <c r="F270" i="4"/>
  <c r="E269" i="4"/>
  <c r="D269" i="4"/>
  <c r="F268" i="4"/>
  <c r="F267" i="4"/>
  <c r="F266" i="4"/>
  <c r="F265" i="4"/>
  <c r="F264" i="4"/>
  <c r="E263" i="4"/>
  <c r="D263" i="4"/>
  <c r="C259" i="1" s="1"/>
  <c r="F261" i="4"/>
  <c r="F260" i="4"/>
  <c r="F259" i="4"/>
  <c r="F258" i="4"/>
  <c r="E257" i="4"/>
  <c r="D257" i="4"/>
  <c r="F257" i="4" s="1"/>
  <c r="F256" i="4"/>
  <c r="F255" i="4"/>
  <c r="E254" i="4"/>
  <c r="D254" i="4"/>
  <c r="F254" i="4" s="1"/>
  <c r="F253" i="4"/>
  <c r="F252" i="4"/>
  <c r="F251" i="4"/>
  <c r="E250" i="4"/>
  <c r="D250" i="4"/>
  <c r="F249" i="4"/>
  <c r="F248" i="4"/>
  <c r="F247" i="4"/>
  <c r="E246" i="4"/>
  <c r="D242" i="1" s="1"/>
  <c r="D246" i="4"/>
  <c r="F245" i="4"/>
  <c r="F244" i="4"/>
  <c r="F243" i="4"/>
  <c r="E242" i="4"/>
  <c r="D242" i="4"/>
  <c r="F242" i="4" s="1"/>
  <c r="F241" i="4"/>
  <c r="F240" i="4"/>
  <c r="F239" i="4"/>
  <c r="F238" i="4"/>
  <c r="E237" i="4"/>
  <c r="D233" i="1" s="1"/>
  <c r="D237" i="4"/>
  <c r="F236" i="4"/>
  <c r="F235" i="4"/>
  <c r="E234" i="4"/>
  <c r="D234" i="4"/>
  <c r="F234" i="4" s="1"/>
  <c r="F233" i="4"/>
  <c r="F232" i="4"/>
  <c r="E231" i="4"/>
  <c r="D227" i="1" s="1"/>
  <c r="D231" i="4"/>
  <c r="F231" i="4" s="1"/>
  <c r="F229" i="4"/>
  <c r="F228" i="4"/>
  <c r="F227" i="4"/>
  <c r="F226" i="4"/>
  <c r="E225" i="4"/>
  <c r="D225" i="4"/>
  <c r="F224" i="4"/>
  <c r="F223" i="4"/>
  <c r="E222" i="4"/>
  <c r="D218" i="1" s="1"/>
  <c r="D222" i="4"/>
  <c r="F220" i="4"/>
  <c r="F219" i="4"/>
  <c r="F218" i="4"/>
  <c r="F217" i="4"/>
  <c r="E216" i="4"/>
  <c r="D212" i="1" s="1"/>
  <c r="D216" i="4"/>
  <c r="F215" i="4"/>
  <c r="F214" i="4"/>
  <c r="F213" i="4"/>
  <c r="F212" i="4"/>
  <c r="F211" i="4"/>
  <c r="F210" i="4"/>
  <c r="F209" i="4"/>
  <c r="E208" i="4"/>
  <c r="D204" i="1" s="1"/>
  <c r="D208" i="4"/>
  <c r="C204" i="1" s="1"/>
  <c r="F207" i="4"/>
  <c r="F206" i="4"/>
  <c r="F205" i="4"/>
  <c r="F204" i="4"/>
  <c r="E203" i="4"/>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F169" i="4"/>
  <c r="F168" i="4"/>
  <c r="F167" i="4"/>
  <c r="F166" i="4"/>
  <c r="E165" i="4"/>
  <c r="D165" i="4"/>
  <c r="F165" i="4" s="1"/>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41" i="4"/>
  <c r="F141" i="4" s="1"/>
  <c r="F139" i="4"/>
  <c r="F138" i="4"/>
  <c r="F137" i="4"/>
  <c r="F136" i="4"/>
  <c r="E135" i="4"/>
  <c r="E134" i="4" s="1"/>
  <c r="D135" i="4"/>
  <c r="F135"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1" i="4"/>
  <c r="F80" i="4"/>
  <c r="F79" i="4"/>
  <c r="F78" i="4"/>
  <c r="E77" i="4"/>
  <c r="D73" i="1" s="1"/>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57" i="1" s="1"/>
  <c r="D61" i="4"/>
  <c r="F60" i="4"/>
  <c r="F59" i="4"/>
  <c r="E58" i="4"/>
  <c r="D58" i="4"/>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E36" i="4"/>
  <c r="D32" i="1" s="1"/>
  <c r="D36" i="4"/>
  <c r="F36" i="4" s="1"/>
  <c r="F35" i="4"/>
  <c r="F34" i="4"/>
  <c r="F33" i="4"/>
  <c r="F32" i="4"/>
  <c r="F31" i="4"/>
  <c r="F30" i="4"/>
  <c r="E29" i="4"/>
  <c r="D25" i="1" s="1"/>
  <c r="D29" i="4"/>
  <c r="F28" i="4"/>
  <c r="F27" i="4"/>
  <c r="F26" i="4"/>
  <c r="F25" i="4"/>
  <c r="F24" i="4"/>
  <c r="E23" i="4"/>
  <c r="D19" i="1" s="1"/>
  <c r="D23" i="4"/>
  <c r="C19" i="1" s="1"/>
  <c r="F22" i="4"/>
  <c r="F21" i="4"/>
  <c r="F20" i="4"/>
  <c r="F19" i="4"/>
  <c r="F18" i="4"/>
  <c r="E17" i="4"/>
  <c r="D13" i="1" s="1"/>
  <c r="D17" i="4"/>
  <c r="F17" i="4" s="1"/>
  <c r="F16" i="4"/>
  <c r="F15" i="4"/>
  <c r="F14" i="4"/>
  <c r="F13" i="4"/>
  <c r="F12" i="4"/>
  <c r="F11" i="4"/>
  <c r="F10" i="4"/>
  <c r="F9" i="4"/>
  <c r="E8" i="4"/>
  <c r="D4" i="1" s="1"/>
  <c r="D8" i="4"/>
  <c r="C4" i="1"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3" i="1"/>
  <c r="C1642" i="1"/>
  <c r="C1641" i="1"/>
  <c r="C1640" i="1"/>
  <c r="C1638" i="1"/>
  <c r="C1637" i="1"/>
  <c r="C1636" i="1"/>
  <c r="C1635" i="1"/>
  <c r="C1633" i="1"/>
  <c r="C1632" i="1"/>
  <c r="C1631" i="1"/>
  <c r="C1630" i="1"/>
  <c r="C1627" i="1"/>
  <c r="H1627" i="1" s="1"/>
  <c r="C1626" i="1"/>
  <c r="C1625" i="1"/>
  <c r="C1624"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C1577" i="1"/>
  <c r="D1576" i="1"/>
  <c r="C1576" i="1"/>
  <c r="D1575" i="1"/>
  <c r="C1575" i="1"/>
  <c r="D1574" i="1"/>
  <c r="C1574" i="1"/>
  <c r="D1573" i="1"/>
  <c r="C1573" i="1"/>
  <c r="D1572" i="1"/>
  <c r="C1572" i="1"/>
  <c r="G1572" i="1" s="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4" i="1"/>
  <c r="C1554" i="1"/>
  <c r="D1553" i="1"/>
  <c r="C1553" i="1"/>
  <c r="G1553" i="1" s="1"/>
  <c r="D1552" i="1"/>
  <c r="C1552" i="1"/>
  <c r="D1551" i="1"/>
  <c r="C1551" i="1"/>
  <c r="D1550" i="1"/>
  <c r="C1550" i="1"/>
  <c r="D1549" i="1"/>
  <c r="C1549" i="1"/>
  <c r="D1548" i="1"/>
  <c r="C1548" i="1"/>
  <c r="D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H1521" i="1" s="1"/>
  <c r="D1520" i="1"/>
  <c r="C1520" i="1"/>
  <c r="D1519" i="1"/>
  <c r="C1519" i="1"/>
  <c r="D1518" i="1"/>
  <c r="C1518" i="1"/>
  <c r="D1517" i="1"/>
  <c r="C1517" i="1"/>
  <c r="H1517" i="1" s="1"/>
  <c r="D1516" i="1"/>
  <c r="C1516" i="1"/>
  <c r="D1515" i="1"/>
  <c r="C1515" i="1"/>
  <c r="D1513" i="1"/>
  <c r="C1513" i="1"/>
  <c r="D1512" i="1"/>
  <c r="C1512" i="1"/>
  <c r="D1509" i="1"/>
  <c r="C1509" i="1"/>
  <c r="D1508" i="1"/>
  <c r="C1508" i="1"/>
  <c r="D1507" i="1"/>
  <c r="C1507" i="1"/>
  <c r="D1506" i="1"/>
  <c r="C1506" i="1"/>
  <c r="H1506" i="1" s="1"/>
  <c r="D1505" i="1"/>
  <c r="C1505" i="1"/>
  <c r="D1504" i="1"/>
  <c r="C1504" i="1"/>
  <c r="D1502" i="1"/>
  <c r="C1502" i="1"/>
  <c r="D1501" i="1"/>
  <c r="C1501" i="1"/>
  <c r="D1500" i="1"/>
  <c r="C1500" i="1"/>
  <c r="D1499" i="1"/>
  <c r="C1499" i="1"/>
  <c r="H1499" i="1" s="1"/>
  <c r="D1498" i="1"/>
  <c r="C1498" i="1"/>
  <c r="D1497" i="1"/>
  <c r="C1497" i="1"/>
  <c r="D1496" i="1"/>
  <c r="C1496" i="1"/>
  <c r="D1494" i="1"/>
  <c r="C1494" i="1"/>
  <c r="D1493" i="1"/>
  <c r="C1493" i="1"/>
  <c r="D1492" i="1"/>
  <c r="C1492" i="1"/>
  <c r="D1491" i="1"/>
  <c r="C1491" i="1"/>
  <c r="H1491" i="1" s="1"/>
  <c r="D1489" i="1"/>
  <c r="C1489" i="1"/>
  <c r="D1488" i="1"/>
  <c r="C1488" i="1"/>
  <c r="D1487" i="1"/>
  <c r="C1487" i="1"/>
  <c r="D1484" i="1"/>
  <c r="C1484" i="1"/>
  <c r="D1483" i="1"/>
  <c r="C1483" i="1"/>
  <c r="D1482" i="1"/>
  <c r="C1482" i="1"/>
  <c r="H1482" i="1" s="1"/>
  <c r="D1481" i="1"/>
  <c r="C1481" i="1"/>
  <c r="D1480" i="1"/>
  <c r="C1480" i="1"/>
  <c r="D1479" i="1"/>
  <c r="C1479" i="1"/>
  <c r="D1477" i="1"/>
  <c r="C1477" i="1"/>
  <c r="D1476" i="1"/>
  <c r="C1476" i="1"/>
  <c r="D1475" i="1"/>
  <c r="C1475" i="1"/>
  <c r="D1474" i="1"/>
  <c r="C1474" i="1"/>
  <c r="D1473" i="1"/>
  <c r="C1473" i="1"/>
  <c r="D1472" i="1"/>
  <c r="C1472" i="1"/>
  <c r="H1472" i="1" s="1"/>
  <c r="D1470" i="1"/>
  <c r="C1470" i="1"/>
  <c r="D1469" i="1"/>
  <c r="C1469" i="1"/>
  <c r="D1468" i="1"/>
  <c r="C1468" i="1"/>
  <c r="H1468" i="1" s="1"/>
  <c r="D1467" i="1"/>
  <c r="C1467" i="1"/>
  <c r="D1466" i="1"/>
  <c r="C1466" i="1"/>
  <c r="D1465" i="1"/>
  <c r="C1465" i="1"/>
  <c r="D1464" i="1"/>
  <c r="C1464" i="1"/>
  <c r="D1463" i="1"/>
  <c r="C1463" i="1"/>
  <c r="D1461" i="1"/>
  <c r="C1461" i="1"/>
  <c r="H1461" i="1" s="1"/>
  <c r="D1460" i="1"/>
  <c r="C1460" i="1"/>
  <c r="D1459" i="1"/>
  <c r="C1459" i="1"/>
  <c r="D1458" i="1"/>
  <c r="C1458" i="1"/>
  <c r="D1457" i="1"/>
  <c r="D1456" i="1"/>
  <c r="C1456" i="1"/>
  <c r="D1455" i="1"/>
  <c r="C1455" i="1"/>
  <c r="D1454" i="1"/>
  <c r="C1454" i="1"/>
  <c r="D1453" i="1"/>
  <c r="C1453" i="1"/>
  <c r="D1452" i="1"/>
  <c r="C1452" i="1"/>
  <c r="D1451" i="1"/>
  <c r="C1451" i="1"/>
  <c r="D1449" i="1"/>
  <c r="C1449" i="1"/>
  <c r="D1448" i="1"/>
  <c r="C1448" i="1"/>
  <c r="D1447" i="1"/>
  <c r="C1447" i="1"/>
  <c r="D1446" i="1"/>
  <c r="C1446" i="1"/>
  <c r="D1445" i="1"/>
  <c r="C1445" i="1"/>
  <c r="D1444" i="1"/>
  <c r="C1444" i="1"/>
  <c r="D1443" i="1"/>
  <c r="C1443" i="1"/>
  <c r="D1442" i="1"/>
  <c r="C1442" i="1"/>
  <c r="D1441" i="1"/>
  <c r="C1441" i="1"/>
  <c r="D1440" i="1"/>
  <c r="C1440" i="1"/>
  <c r="D1438" i="1"/>
  <c r="C1438" i="1"/>
  <c r="D1437" i="1"/>
  <c r="C1437" i="1"/>
  <c r="D1436" i="1"/>
  <c r="C1436" i="1"/>
  <c r="D1435" i="1"/>
  <c r="D1434" i="1"/>
  <c r="C1434" i="1"/>
  <c r="D1433" i="1"/>
  <c r="C1433"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7" i="1"/>
  <c r="C1417" i="1"/>
  <c r="D1416" i="1"/>
  <c r="C1416" i="1"/>
  <c r="D1415" i="1"/>
  <c r="C1415" i="1"/>
  <c r="D1414" i="1"/>
  <c r="C1414" i="1"/>
  <c r="D1413" i="1"/>
  <c r="C1413" i="1"/>
  <c r="H1413" i="1" s="1"/>
  <c r="D1412" i="1"/>
  <c r="C1412" i="1"/>
  <c r="D1411" i="1"/>
  <c r="C1411" i="1"/>
  <c r="D1410" i="1"/>
  <c r="C1410" i="1"/>
  <c r="D1408" i="1"/>
  <c r="C1408" i="1"/>
  <c r="D1407" i="1"/>
  <c r="C1407" i="1"/>
  <c r="D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7" i="1"/>
  <c r="C1277" i="1"/>
  <c r="H1277" i="1" s="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H1263" i="1" s="1"/>
  <c r="D1262" i="1"/>
  <c r="C1262" i="1"/>
  <c r="D1261" i="1"/>
  <c r="C1261" i="1"/>
  <c r="D1258" i="1"/>
  <c r="C1258" i="1"/>
  <c r="D1257" i="1"/>
  <c r="C1257" i="1"/>
  <c r="D1254" i="1"/>
  <c r="C1254" i="1"/>
  <c r="D1253" i="1"/>
  <c r="C1253" i="1"/>
  <c r="D1252" i="1"/>
  <c r="D1251" i="1"/>
  <c r="C1251" i="1"/>
  <c r="D1250" i="1"/>
  <c r="C1250" i="1"/>
  <c r="D1249" i="1"/>
  <c r="C1249" i="1"/>
  <c r="D1248" i="1"/>
  <c r="C1248" i="1"/>
  <c r="D1247" i="1"/>
  <c r="C1247" i="1"/>
  <c r="D1246" i="1"/>
  <c r="C1246" i="1"/>
  <c r="D1245" i="1"/>
  <c r="C1245" i="1"/>
  <c r="D1244" i="1"/>
  <c r="C1244" i="1"/>
  <c r="D1243" i="1"/>
  <c r="C1243" i="1"/>
  <c r="D1242" i="1"/>
  <c r="C1242" i="1"/>
  <c r="D1241" i="1"/>
  <c r="D1240" i="1"/>
  <c r="C1240" i="1"/>
  <c r="D1239" i="1"/>
  <c r="C1239" i="1"/>
  <c r="D1238" i="1"/>
  <c r="C1238" i="1"/>
  <c r="D1237" i="1"/>
  <c r="C1237" i="1"/>
  <c r="D1236" i="1"/>
  <c r="C1236" i="1"/>
  <c r="D1235" i="1"/>
  <c r="C1235" i="1"/>
  <c r="D1234" i="1"/>
  <c r="C1234" i="1"/>
  <c r="D1233" i="1"/>
  <c r="C1233" i="1"/>
  <c r="D1232" i="1"/>
  <c r="C1232" i="1"/>
  <c r="G1232" i="1" s="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G1217" i="1" s="1"/>
  <c r="D1216" i="1"/>
  <c r="C1216" i="1"/>
  <c r="D1214" i="1"/>
  <c r="C1214" i="1"/>
  <c r="D1213" i="1"/>
  <c r="C1213" i="1"/>
  <c r="D1212" i="1"/>
  <c r="C1212" i="1"/>
  <c r="H1212" i="1" s="1"/>
  <c r="D1211" i="1"/>
  <c r="C1211" i="1"/>
  <c r="D1210" i="1"/>
  <c r="C1210" i="1"/>
  <c r="D1209" i="1"/>
  <c r="C1209" i="1"/>
  <c r="D1208"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5"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G1157" i="1" s="1"/>
  <c r="D1156" i="1"/>
  <c r="C1156" i="1"/>
  <c r="D1154" i="1"/>
  <c r="C1154" i="1"/>
  <c r="D1153" i="1"/>
  <c r="C1153" i="1"/>
  <c r="D1151" i="1"/>
  <c r="C1151" i="1"/>
  <c r="D1150" i="1"/>
  <c r="C1150" i="1"/>
  <c r="D1149" i="1"/>
  <c r="C1149" i="1"/>
  <c r="H1149" i="1" s="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G1130" i="1" s="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H1110" i="1" s="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D1092" i="1"/>
  <c r="C1092" i="1"/>
  <c r="D1091" i="1"/>
  <c r="C1091" i="1"/>
  <c r="D1090" i="1"/>
  <c r="C1090" i="1"/>
  <c r="D1089" i="1"/>
  <c r="C1089" i="1"/>
  <c r="D1088" i="1"/>
  <c r="C1088" i="1"/>
  <c r="D1086" i="1"/>
  <c r="C1086" i="1"/>
  <c r="H1086" i="1" s="1"/>
  <c r="D1085" i="1"/>
  <c r="C1085" i="1"/>
  <c r="G1085" i="1" s="1"/>
  <c r="D1084" i="1"/>
  <c r="C1084" i="1"/>
  <c r="D1083" i="1"/>
  <c r="C1083" i="1"/>
  <c r="D1082" i="1"/>
  <c r="C1082" i="1"/>
  <c r="D1080" i="1"/>
  <c r="C1080" i="1"/>
  <c r="D1079" i="1"/>
  <c r="C1079" i="1"/>
  <c r="G1079" i="1" s="1"/>
  <c r="D1078" i="1"/>
  <c r="C1078" i="1"/>
  <c r="D1077" i="1"/>
  <c r="C1077" i="1"/>
  <c r="D1076" i="1"/>
  <c r="C1076" i="1"/>
  <c r="D1073" i="1"/>
  <c r="C1073" i="1"/>
  <c r="D1072" i="1"/>
  <c r="C1072" i="1"/>
  <c r="D1071" i="1"/>
  <c r="C1071" i="1"/>
  <c r="H1071" i="1" s="1"/>
  <c r="D1070" i="1"/>
  <c r="C1070" i="1"/>
  <c r="D1069" i="1"/>
  <c r="C1069" i="1"/>
  <c r="D1067" i="1"/>
  <c r="C1067" i="1"/>
  <c r="D1066" i="1"/>
  <c r="C1066" i="1"/>
  <c r="D1065" i="1"/>
  <c r="C1065" i="1"/>
  <c r="D1064" i="1"/>
  <c r="C1064" i="1"/>
  <c r="G1064" i="1" s="1"/>
  <c r="D1063" i="1"/>
  <c r="C1063" i="1"/>
  <c r="D1062" i="1"/>
  <c r="C1062" i="1"/>
  <c r="D1060" i="1"/>
  <c r="C1060" i="1"/>
  <c r="D1059" i="1"/>
  <c r="C1059" i="1"/>
  <c r="D1058" i="1"/>
  <c r="C1058" i="1"/>
  <c r="G1058" i="1" s="1"/>
  <c r="D1057" i="1"/>
  <c r="C1057" i="1"/>
  <c r="D1056" i="1"/>
  <c r="C1056" i="1"/>
  <c r="D1055" i="1"/>
  <c r="C1055" i="1"/>
  <c r="D1054" i="1"/>
  <c r="C1054" i="1"/>
  <c r="D1053" i="1"/>
  <c r="C1053" i="1"/>
  <c r="D1052" i="1"/>
  <c r="C1052" i="1"/>
  <c r="D1051" i="1"/>
  <c r="C1051" i="1"/>
  <c r="D1049" i="1"/>
  <c r="C1049" i="1"/>
  <c r="D1048" i="1"/>
  <c r="C1048" i="1"/>
  <c r="D1047" i="1"/>
  <c r="C1047" i="1"/>
  <c r="C1046"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H1027" i="1" s="1"/>
  <c r="D1026" i="1"/>
  <c r="C1026" i="1"/>
  <c r="D1025" i="1"/>
  <c r="C1025" i="1"/>
  <c r="D1023" i="1"/>
  <c r="C1023" i="1"/>
  <c r="D1022" i="1"/>
  <c r="C1022" i="1"/>
  <c r="D1021" i="1"/>
  <c r="C1021" i="1"/>
  <c r="H1021" i="1" s="1"/>
  <c r="D1020" i="1"/>
  <c r="C1020" i="1"/>
  <c r="D1019" i="1"/>
  <c r="C1019" i="1"/>
  <c r="H1019" i="1" s="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H986" i="1" s="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H962" i="1" s="1"/>
  <c r="D961" i="1"/>
  <c r="C961" i="1"/>
  <c r="D960" i="1"/>
  <c r="C960" i="1"/>
  <c r="D959" i="1"/>
  <c r="C959" i="1"/>
  <c r="D958" i="1"/>
  <c r="C958" i="1"/>
  <c r="D957" i="1"/>
  <c r="C957" i="1"/>
  <c r="D956" i="1"/>
  <c r="C956" i="1"/>
  <c r="D955" i="1"/>
  <c r="C955" i="1"/>
  <c r="D954" i="1"/>
  <c r="C954" i="1"/>
  <c r="D953" i="1"/>
  <c r="C953" i="1"/>
  <c r="H953" i="1" s="1"/>
  <c r="D952" i="1"/>
  <c r="C952" i="1"/>
  <c r="D951" i="1"/>
  <c r="C951" i="1"/>
  <c r="D950" i="1"/>
  <c r="C950" i="1"/>
  <c r="H950" i="1" s="1"/>
  <c r="D949" i="1"/>
  <c r="C949" i="1"/>
  <c r="D948" i="1"/>
  <c r="C948" i="1"/>
  <c r="D947" i="1"/>
  <c r="C947" i="1"/>
  <c r="D946" i="1"/>
  <c r="C946" i="1"/>
  <c r="D945" i="1"/>
  <c r="C945" i="1"/>
  <c r="D944" i="1"/>
  <c r="C944" i="1"/>
  <c r="H944" i="1" s="1"/>
  <c r="D943" i="1"/>
  <c r="C943" i="1"/>
  <c r="D942" i="1"/>
  <c r="C942" i="1"/>
  <c r="D941" i="1"/>
  <c r="C941" i="1"/>
  <c r="D940" i="1"/>
  <c r="C940" i="1"/>
  <c r="D939" i="1"/>
  <c r="C939" i="1"/>
  <c r="D938" i="1"/>
  <c r="C938" i="1"/>
  <c r="D937" i="1"/>
  <c r="C937" i="1"/>
  <c r="D936" i="1"/>
  <c r="C936" i="1"/>
  <c r="D935" i="1"/>
  <c r="C935" i="1"/>
  <c r="H935" i="1" s="1"/>
  <c r="D934" i="1"/>
  <c r="C934" i="1"/>
  <c r="D933" i="1"/>
  <c r="C933" i="1"/>
  <c r="D932" i="1"/>
  <c r="C932" i="1"/>
  <c r="H932" i="1" s="1"/>
  <c r="D931" i="1"/>
  <c r="C931" i="1"/>
  <c r="D930" i="1"/>
  <c r="C930" i="1"/>
  <c r="D929" i="1"/>
  <c r="C929" i="1"/>
  <c r="H929" i="1" s="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H899" i="1" s="1"/>
  <c r="D898" i="1"/>
  <c r="C898" i="1"/>
  <c r="D897" i="1"/>
  <c r="C897" i="1"/>
  <c r="D896" i="1"/>
  <c r="C896" i="1"/>
  <c r="H896" i="1" s="1"/>
  <c r="D895" i="1"/>
  <c r="C895" i="1"/>
  <c r="D894" i="1"/>
  <c r="C894" i="1"/>
  <c r="D893" i="1"/>
  <c r="C893" i="1"/>
  <c r="D892" i="1"/>
  <c r="C892" i="1"/>
  <c r="D891" i="1"/>
  <c r="C891" i="1"/>
  <c r="D890" i="1"/>
  <c r="C890" i="1"/>
  <c r="H890" i="1" s="1"/>
  <c r="D889" i="1"/>
  <c r="C889" i="1"/>
  <c r="D888" i="1"/>
  <c r="C888" i="1"/>
  <c r="D887" i="1"/>
  <c r="C887" i="1"/>
  <c r="D886" i="1"/>
  <c r="C886" i="1"/>
  <c r="H886" i="1" s="1"/>
  <c r="D885" i="1"/>
  <c r="C885" i="1"/>
  <c r="D884" i="1"/>
  <c r="C884" i="1"/>
  <c r="D883" i="1"/>
  <c r="C883" i="1"/>
  <c r="D882" i="1"/>
  <c r="C882" i="1"/>
  <c r="D881" i="1"/>
  <c r="C881" i="1"/>
  <c r="D880" i="1"/>
  <c r="C880" i="1"/>
  <c r="H880" i="1" s="1"/>
  <c r="D879" i="1"/>
  <c r="C879" i="1"/>
  <c r="D878" i="1"/>
  <c r="C878" i="1"/>
  <c r="H878" i="1" s="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H862" i="1" s="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H845" i="1" s="1"/>
  <c r="D844" i="1"/>
  <c r="C844" i="1"/>
  <c r="D843" i="1"/>
  <c r="C843" i="1"/>
  <c r="D842" i="1"/>
  <c r="C842" i="1"/>
  <c r="H842" i="1" s="1"/>
  <c r="D841" i="1"/>
  <c r="C841" i="1"/>
  <c r="D840" i="1"/>
  <c r="C840" i="1"/>
  <c r="D839" i="1"/>
  <c r="C839" i="1"/>
  <c r="D838" i="1"/>
  <c r="C838" i="1"/>
  <c r="D837" i="1"/>
  <c r="C837" i="1"/>
  <c r="D836" i="1"/>
  <c r="C836" i="1"/>
  <c r="H836" i="1" s="1"/>
  <c r="D835" i="1"/>
  <c r="C835" i="1"/>
  <c r="D834" i="1"/>
  <c r="C834" i="1"/>
  <c r="D833" i="1"/>
  <c r="C833" i="1"/>
  <c r="D832" i="1"/>
  <c r="C832" i="1"/>
  <c r="H832" i="1" s="1"/>
  <c r="D831" i="1"/>
  <c r="C831" i="1"/>
  <c r="D830" i="1"/>
  <c r="C830" i="1"/>
  <c r="H830" i="1" s="1"/>
  <c r="D829" i="1"/>
  <c r="C829" i="1"/>
  <c r="D828" i="1"/>
  <c r="C828" i="1"/>
  <c r="D827" i="1"/>
  <c r="C827" i="1"/>
  <c r="H827" i="1" s="1"/>
  <c r="D826" i="1"/>
  <c r="C826" i="1"/>
  <c r="D825" i="1"/>
  <c r="C825" i="1"/>
  <c r="D824" i="1"/>
  <c r="C824" i="1"/>
  <c r="D823" i="1"/>
  <c r="C823" i="1"/>
  <c r="H823" i="1" s="1"/>
  <c r="D822" i="1"/>
  <c r="C822" i="1"/>
  <c r="D821" i="1"/>
  <c r="C821" i="1"/>
  <c r="H821" i="1" s="1"/>
  <c r="D820" i="1"/>
  <c r="C820" i="1"/>
  <c r="G820" i="1" s="1"/>
  <c r="D819" i="1"/>
  <c r="C819" i="1"/>
  <c r="D818" i="1"/>
  <c r="C818" i="1"/>
  <c r="H818" i="1" s="1"/>
  <c r="D817" i="1"/>
  <c r="C817" i="1"/>
  <c r="D816" i="1"/>
  <c r="C816" i="1"/>
  <c r="D815" i="1"/>
  <c r="C815" i="1"/>
  <c r="D814" i="1"/>
  <c r="C814" i="1"/>
  <c r="D813" i="1"/>
  <c r="C813" i="1"/>
  <c r="D812" i="1"/>
  <c r="C812" i="1"/>
  <c r="H812" i="1" s="1"/>
  <c r="D811" i="1"/>
  <c r="C811" i="1"/>
  <c r="D810" i="1"/>
  <c r="C810" i="1"/>
  <c r="D809" i="1"/>
  <c r="C809" i="1"/>
  <c r="H809" i="1" s="1"/>
  <c r="D808" i="1"/>
  <c r="C808" i="1"/>
  <c r="D807" i="1"/>
  <c r="C807" i="1"/>
  <c r="D806" i="1"/>
  <c r="C806" i="1"/>
  <c r="D805" i="1"/>
  <c r="C805" i="1"/>
  <c r="H805" i="1" s="1"/>
  <c r="D804" i="1"/>
  <c r="C804" i="1"/>
  <c r="D803" i="1"/>
  <c r="C803" i="1"/>
  <c r="H803" i="1" s="1"/>
  <c r="D802" i="1"/>
  <c r="C802" i="1"/>
  <c r="D801" i="1"/>
  <c r="C801" i="1"/>
  <c r="D800" i="1"/>
  <c r="C800" i="1"/>
  <c r="D799" i="1"/>
  <c r="C799" i="1"/>
  <c r="D798" i="1"/>
  <c r="C798" i="1"/>
  <c r="D797" i="1"/>
  <c r="C797" i="1"/>
  <c r="D796" i="1"/>
  <c r="C796" i="1"/>
  <c r="H796" i="1" s="1"/>
  <c r="D795" i="1"/>
  <c r="C795" i="1"/>
  <c r="D794" i="1"/>
  <c r="C794" i="1"/>
  <c r="D793" i="1"/>
  <c r="C793" i="1"/>
  <c r="D792" i="1"/>
  <c r="C792" i="1"/>
  <c r="D791" i="1"/>
  <c r="C791" i="1"/>
  <c r="H791" i="1" s="1"/>
  <c r="D790" i="1"/>
  <c r="C790" i="1"/>
  <c r="H790" i="1" s="1"/>
  <c r="D789" i="1"/>
  <c r="C789" i="1"/>
  <c r="D788" i="1"/>
  <c r="C788" i="1"/>
  <c r="H788" i="1" s="1"/>
  <c r="D787" i="1"/>
  <c r="C787" i="1"/>
  <c r="D786" i="1"/>
  <c r="C786" i="1"/>
  <c r="D785" i="1"/>
  <c r="C785" i="1"/>
  <c r="D784" i="1"/>
  <c r="C784" i="1"/>
  <c r="H784" i="1" s="1"/>
  <c r="D783" i="1"/>
  <c r="C783" i="1"/>
  <c r="D782" i="1"/>
  <c r="C782" i="1"/>
  <c r="D781" i="1"/>
  <c r="C781" i="1"/>
  <c r="D780" i="1"/>
  <c r="C780" i="1"/>
  <c r="D779" i="1"/>
  <c r="C779" i="1"/>
  <c r="H779" i="1" s="1"/>
  <c r="D778" i="1"/>
  <c r="C778" i="1"/>
  <c r="H778" i="1" s="1"/>
  <c r="D777" i="1"/>
  <c r="C777" i="1"/>
  <c r="D776" i="1"/>
  <c r="C776" i="1"/>
  <c r="H776" i="1" s="1"/>
  <c r="D775" i="1"/>
  <c r="C775" i="1"/>
  <c r="H775" i="1" s="1"/>
  <c r="D774" i="1"/>
  <c r="C774" i="1"/>
  <c r="D773" i="1"/>
  <c r="C773" i="1"/>
  <c r="D772" i="1"/>
  <c r="C772" i="1"/>
  <c r="H772" i="1" s="1"/>
  <c r="D771" i="1"/>
  <c r="C771" i="1"/>
  <c r="D770" i="1"/>
  <c r="C770" i="1"/>
  <c r="D769" i="1"/>
  <c r="C769" i="1"/>
  <c r="D768" i="1"/>
  <c r="C768" i="1"/>
  <c r="D767" i="1"/>
  <c r="C767" i="1"/>
  <c r="D766" i="1"/>
  <c r="C766" i="1"/>
  <c r="H766" i="1" s="1"/>
  <c r="D765" i="1"/>
  <c r="C765" i="1"/>
  <c r="D764" i="1"/>
  <c r="C764" i="1"/>
  <c r="H764" i="1" s="1"/>
  <c r="D763" i="1"/>
  <c r="C763" i="1"/>
  <c r="D762" i="1"/>
  <c r="C762" i="1"/>
  <c r="D761" i="1"/>
  <c r="C761" i="1"/>
  <c r="D760" i="1"/>
  <c r="C760" i="1"/>
  <c r="H760" i="1" s="1"/>
  <c r="D759" i="1"/>
  <c r="C759" i="1"/>
  <c r="D758" i="1"/>
  <c r="C758" i="1"/>
  <c r="D757" i="1"/>
  <c r="C757" i="1"/>
  <c r="D756" i="1"/>
  <c r="C756" i="1"/>
  <c r="D755" i="1"/>
  <c r="C755" i="1"/>
  <c r="D754" i="1"/>
  <c r="C754" i="1"/>
  <c r="H754" i="1" s="1"/>
  <c r="D753" i="1"/>
  <c r="C753" i="1"/>
  <c r="D752" i="1"/>
  <c r="C752" i="1"/>
  <c r="H752" i="1" s="1"/>
  <c r="D751" i="1"/>
  <c r="C751" i="1"/>
  <c r="H751" i="1" s="1"/>
  <c r="D750" i="1"/>
  <c r="C750" i="1"/>
  <c r="D749" i="1"/>
  <c r="C749" i="1"/>
  <c r="D748" i="1"/>
  <c r="C748" i="1"/>
  <c r="H748" i="1" s="1"/>
  <c r="D747" i="1"/>
  <c r="C747" i="1"/>
  <c r="D746" i="1"/>
  <c r="C746" i="1"/>
  <c r="D745" i="1"/>
  <c r="C745" i="1"/>
  <c r="D744" i="1"/>
  <c r="C744" i="1"/>
  <c r="D743" i="1"/>
  <c r="C743" i="1"/>
  <c r="D742" i="1"/>
  <c r="C742" i="1"/>
  <c r="H742" i="1" s="1"/>
  <c r="D741" i="1"/>
  <c r="C741" i="1"/>
  <c r="D740" i="1"/>
  <c r="C740" i="1"/>
  <c r="H740" i="1" s="1"/>
  <c r="D739" i="1"/>
  <c r="C739" i="1"/>
  <c r="H739" i="1" s="1"/>
  <c r="D738" i="1"/>
  <c r="C738" i="1"/>
  <c r="D737" i="1"/>
  <c r="C737" i="1"/>
  <c r="D736" i="1"/>
  <c r="C736" i="1"/>
  <c r="D735" i="1"/>
  <c r="C735" i="1"/>
  <c r="D734" i="1"/>
  <c r="C734" i="1"/>
  <c r="D733" i="1"/>
  <c r="C733" i="1"/>
  <c r="D732" i="1"/>
  <c r="C732" i="1"/>
  <c r="D731" i="1"/>
  <c r="C731" i="1"/>
  <c r="H731" i="1" s="1"/>
  <c r="D730" i="1"/>
  <c r="C730" i="1"/>
  <c r="D729" i="1"/>
  <c r="C729" i="1"/>
  <c r="D728" i="1"/>
  <c r="C728" i="1"/>
  <c r="H728" i="1" s="1"/>
  <c r="D727" i="1"/>
  <c r="C727" i="1"/>
  <c r="H727" i="1" s="1"/>
  <c r="D726" i="1"/>
  <c r="C726" i="1"/>
  <c r="D725" i="1"/>
  <c r="C725" i="1"/>
  <c r="D724" i="1"/>
  <c r="C724" i="1"/>
  <c r="H724" i="1" s="1"/>
  <c r="D723" i="1"/>
  <c r="C723" i="1"/>
  <c r="D722" i="1"/>
  <c r="C722" i="1"/>
  <c r="D721" i="1"/>
  <c r="C721" i="1"/>
  <c r="D720" i="1"/>
  <c r="C720" i="1"/>
  <c r="D719" i="1"/>
  <c r="C719" i="1"/>
  <c r="G719" i="1" s="1"/>
  <c r="D718" i="1"/>
  <c r="C718" i="1"/>
  <c r="H718" i="1" s="1"/>
  <c r="D717" i="1"/>
  <c r="C717" i="1"/>
  <c r="D716" i="1"/>
  <c r="C716" i="1"/>
  <c r="H716" i="1" s="1"/>
  <c r="D715" i="1"/>
  <c r="C715" i="1"/>
  <c r="D714" i="1"/>
  <c r="C714" i="1"/>
  <c r="D713" i="1"/>
  <c r="C713" i="1"/>
  <c r="D712" i="1"/>
  <c r="C712" i="1"/>
  <c r="H712" i="1" s="1"/>
  <c r="D711" i="1"/>
  <c r="C711" i="1"/>
  <c r="D710" i="1"/>
  <c r="C710" i="1"/>
  <c r="D709" i="1"/>
  <c r="C709" i="1"/>
  <c r="D708" i="1"/>
  <c r="C708" i="1"/>
  <c r="D707" i="1"/>
  <c r="C707" i="1"/>
  <c r="D706" i="1"/>
  <c r="C706" i="1"/>
  <c r="H706" i="1" s="1"/>
  <c r="D705" i="1"/>
  <c r="C705" i="1"/>
  <c r="D704" i="1"/>
  <c r="C704" i="1"/>
  <c r="H704" i="1" s="1"/>
  <c r="D703" i="1"/>
  <c r="C703" i="1"/>
  <c r="H703" i="1" s="1"/>
  <c r="D702" i="1"/>
  <c r="C702" i="1"/>
  <c r="D701" i="1"/>
  <c r="C701" i="1"/>
  <c r="D700" i="1"/>
  <c r="C700" i="1"/>
  <c r="H700" i="1" s="1"/>
  <c r="D699" i="1"/>
  <c r="C699" i="1"/>
  <c r="H699" i="1" s="1"/>
  <c r="D698" i="1"/>
  <c r="C698" i="1"/>
  <c r="D697" i="1"/>
  <c r="C697" i="1"/>
  <c r="D696" i="1"/>
  <c r="C696" i="1"/>
  <c r="D695" i="1"/>
  <c r="C695" i="1"/>
  <c r="H695" i="1" s="1"/>
  <c r="D694" i="1"/>
  <c r="C694" i="1"/>
  <c r="D693" i="1"/>
  <c r="C693" i="1"/>
  <c r="H693" i="1" s="1"/>
  <c r="D692" i="1"/>
  <c r="C692" i="1"/>
  <c r="D691" i="1"/>
  <c r="C691" i="1"/>
  <c r="H691" i="1" s="1"/>
  <c r="D690" i="1"/>
  <c r="C690" i="1"/>
  <c r="D689" i="1"/>
  <c r="C689" i="1"/>
  <c r="D688" i="1"/>
  <c r="C688" i="1"/>
  <c r="D687" i="1"/>
  <c r="C687" i="1"/>
  <c r="H687" i="1" s="1"/>
  <c r="D686" i="1"/>
  <c r="C686" i="1"/>
  <c r="D685" i="1"/>
  <c r="C685" i="1"/>
  <c r="H685" i="1" s="1"/>
  <c r="D684" i="1"/>
  <c r="C684" i="1"/>
  <c r="D683" i="1"/>
  <c r="C683" i="1"/>
  <c r="D682" i="1"/>
  <c r="C682" i="1"/>
  <c r="D681" i="1"/>
  <c r="C681" i="1"/>
  <c r="H681" i="1" s="1"/>
  <c r="D680" i="1"/>
  <c r="C680" i="1"/>
  <c r="D679" i="1"/>
  <c r="C679" i="1"/>
  <c r="H679" i="1" s="1"/>
  <c r="D678" i="1"/>
  <c r="C678" i="1"/>
  <c r="D677" i="1"/>
  <c r="C677" i="1"/>
  <c r="D676" i="1"/>
  <c r="C676" i="1"/>
  <c r="H676" i="1" s="1"/>
  <c r="D675" i="1"/>
  <c r="C675" i="1"/>
  <c r="H675" i="1" s="1"/>
  <c r="D674" i="1"/>
  <c r="C674" i="1"/>
  <c r="H674" i="1" s="1"/>
  <c r="D673" i="1"/>
  <c r="C673" i="1"/>
  <c r="D672" i="1"/>
  <c r="C672" i="1"/>
  <c r="D671" i="1"/>
  <c r="C671" i="1"/>
  <c r="D670" i="1"/>
  <c r="C670" i="1"/>
  <c r="D669" i="1"/>
  <c r="C669" i="1"/>
  <c r="H669" i="1" s="1"/>
  <c r="D668" i="1"/>
  <c r="C668" i="1"/>
  <c r="H668" i="1" s="1"/>
  <c r="D667" i="1"/>
  <c r="C667" i="1"/>
  <c r="H667" i="1" s="1"/>
  <c r="D666" i="1"/>
  <c r="C666" i="1"/>
  <c r="D665" i="1"/>
  <c r="C665" i="1"/>
  <c r="D664" i="1"/>
  <c r="C664" i="1"/>
  <c r="H664" i="1" s="1"/>
  <c r="D663" i="1"/>
  <c r="C663" i="1"/>
  <c r="H663" i="1" s="1"/>
  <c r="D662" i="1"/>
  <c r="C662" i="1"/>
  <c r="D661" i="1"/>
  <c r="C661" i="1"/>
  <c r="H661" i="1" s="1"/>
  <c r="D660" i="1"/>
  <c r="C660" i="1"/>
  <c r="D659" i="1"/>
  <c r="C659" i="1"/>
  <c r="D658" i="1"/>
  <c r="C658" i="1"/>
  <c r="D657" i="1"/>
  <c r="C657" i="1"/>
  <c r="H657" i="1" s="1"/>
  <c r="D656" i="1"/>
  <c r="C656" i="1"/>
  <c r="H656" i="1" s="1"/>
  <c r="D655" i="1"/>
  <c r="C655" i="1"/>
  <c r="H655" i="1" s="1"/>
  <c r="D654" i="1"/>
  <c r="C654" i="1"/>
  <c r="H654" i="1" s="1"/>
  <c r="D653" i="1"/>
  <c r="C653" i="1"/>
  <c r="D652" i="1"/>
  <c r="C652" i="1"/>
  <c r="D651" i="1"/>
  <c r="C651" i="1"/>
  <c r="H651" i="1" s="1"/>
  <c r="D650" i="1"/>
  <c r="C650" i="1"/>
  <c r="H650" i="1" s="1"/>
  <c r="D649" i="1"/>
  <c r="C649" i="1"/>
  <c r="H649" i="1" s="1"/>
  <c r="D648" i="1"/>
  <c r="C648" i="1"/>
  <c r="H648" i="1" s="1"/>
  <c r="D647" i="1"/>
  <c r="C647" i="1"/>
  <c r="H647" i="1" s="1"/>
  <c r="D646" i="1"/>
  <c r="C646" i="1"/>
  <c r="D645" i="1"/>
  <c r="C645" i="1"/>
  <c r="D636" i="1"/>
  <c r="C636" i="1"/>
  <c r="D635" i="1"/>
  <c r="C635" i="1"/>
  <c r="D632" i="1"/>
  <c r="C632" i="1"/>
  <c r="D631" i="1"/>
  <c r="C631" i="1"/>
  <c r="C630" i="1"/>
  <c r="D629" i="1"/>
  <c r="C629" i="1"/>
  <c r="D628" i="1"/>
  <c r="C628" i="1"/>
  <c r="C627" i="1"/>
  <c r="D626" i="1"/>
  <c r="C626" i="1"/>
  <c r="D625" i="1"/>
  <c r="C625" i="1"/>
  <c r="D624" i="1"/>
  <c r="C624" i="1"/>
  <c r="H624" i="1" s="1"/>
  <c r="D622" i="1"/>
  <c r="C622" i="1"/>
  <c r="D621" i="1"/>
  <c r="C621" i="1"/>
  <c r="H621" i="1" s="1"/>
  <c r="D620" i="1"/>
  <c r="C620" i="1"/>
  <c r="H620" i="1" s="1"/>
  <c r="D619" i="1"/>
  <c r="C619" i="1"/>
  <c r="H619" i="1" s="1"/>
  <c r="D618" i="1"/>
  <c r="C618" i="1"/>
  <c r="H618" i="1" s="1"/>
  <c r="D617" i="1"/>
  <c r="C617" i="1"/>
  <c r="D616" i="1"/>
  <c r="C616" i="1"/>
  <c r="D614" i="1"/>
  <c r="C614" i="1"/>
  <c r="D613" i="1"/>
  <c r="C613" i="1"/>
  <c r="H613" i="1" s="1"/>
  <c r="D612" i="1"/>
  <c r="C612" i="1"/>
  <c r="H612" i="1" s="1"/>
  <c r="D611" i="1"/>
  <c r="C611" i="1"/>
  <c r="D609" i="1"/>
  <c r="C609" i="1"/>
  <c r="D608" i="1"/>
  <c r="C608" i="1"/>
  <c r="D607" i="1"/>
  <c r="C607" i="1"/>
  <c r="H607" i="1" s="1"/>
  <c r="D606" i="1"/>
  <c r="C606" i="1"/>
  <c r="H606" i="1" s="1"/>
  <c r="D605" i="1"/>
  <c r="C605" i="1"/>
  <c r="D604" i="1"/>
  <c r="C604" i="1"/>
  <c r="D603" i="1"/>
  <c r="C603" i="1"/>
  <c r="D602" i="1"/>
  <c r="C602" i="1"/>
  <c r="D600" i="1"/>
  <c r="C600" i="1"/>
  <c r="D599" i="1"/>
  <c r="C599" i="1"/>
  <c r="D598" i="1"/>
  <c r="C598" i="1"/>
  <c r="D596" i="1"/>
  <c r="C596" i="1"/>
  <c r="D595" i="1"/>
  <c r="C595" i="1"/>
  <c r="D594" i="1"/>
  <c r="C594" i="1"/>
  <c r="D593" i="1"/>
  <c r="C593" i="1"/>
  <c r="D592" i="1"/>
  <c r="C592" i="1"/>
  <c r="D590" i="1"/>
  <c r="C590" i="1"/>
  <c r="H590" i="1" s="1"/>
  <c r="D589" i="1"/>
  <c r="C589" i="1"/>
  <c r="C588" i="1"/>
  <c r="D587" i="1"/>
  <c r="C587" i="1"/>
  <c r="D586" i="1"/>
  <c r="C586" i="1"/>
  <c r="D584" i="1"/>
  <c r="C584" i="1"/>
  <c r="D583" i="1"/>
  <c r="C583" i="1"/>
  <c r="D582" i="1"/>
  <c r="C582" i="1"/>
  <c r="D581" i="1"/>
  <c r="C581" i="1"/>
  <c r="D580" i="1"/>
  <c r="C580" i="1"/>
  <c r="C579" i="1"/>
  <c r="D577" i="1"/>
  <c r="C577" i="1"/>
  <c r="H577" i="1" s="1"/>
  <c r="D576" i="1"/>
  <c r="C576" i="1"/>
  <c r="D574" i="1"/>
  <c r="C574" i="1"/>
  <c r="D573" i="1"/>
  <c r="C573" i="1"/>
  <c r="H573" i="1" s="1"/>
  <c r="D572" i="1"/>
  <c r="D571" i="1"/>
  <c r="C571" i="1"/>
  <c r="D570" i="1"/>
  <c r="C570" i="1"/>
  <c r="D569" i="1"/>
  <c r="C569" i="1"/>
  <c r="D568" i="1"/>
  <c r="C568" i="1"/>
  <c r="D567" i="1"/>
  <c r="C567" i="1"/>
  <c r="D566" i="1"/>
  <c r="D564" i="1"/>
  <c r="C564" i="1"/>
  <c r="D563" i="1"/>
  <c r="C563" i="1"/>
  <c r="D562" i="1"/>
  <c r="C562" i="1"/>
  <c r="D561" i="1"/>
  <c r="C561" i="1"/>
  <c r="D560" i="1"/>
  <c r="C560" i="1"/>
  <c r="H560" i="1" s="1"/>
  <c r="D559" i="1"/>
  <c r="C559" i="1"/>
  <c r="D558" i="1"/>
  <c r="C558" i="1"/>
  <c r="D557" i="1"/>
  <c r="C557" i="1"/>
  <c r="D556" i="1"/>
  <c r="D555" i="1"/>
  <c r="C555" i="1"/>
  <c r="D554" i="1"/>
  <c r="C554" i="1"/>
  <c r="D553" i="1"/>
  <c r="C553" i="1"/>
  <c r="D552" i="1"/>
  <c r="C552" i="1"/>
  <c r="D551" i="1"/>
  <c r="D550" i="1"/>
  <c r="C550" i="1"/>
  <c r="D549" i="1"/>
  <c r="C549" i="1"/>
  <c r="H549" i="1" s="1"/>
  <c r="D548" i="1"/>
  <c r="C548" i="1"/>
  <c r="D547" i="1"/>
  <c r="C547" i="1"/>
  <c r="D546" i="1"/>
  <c r="C546" i="1"/>
  <c r="D545" i="1"/>
  <c r="C545" i="1"/>
  <c r="D543" i="1"/>
  <c r="C543" i="1"/>
  <c r="H543" i="1" s="1"/>
  <c r="D542" i="1"/>
  <c r="C542" i="1"/>
  <c r="H542" i="1" s="1"/>
  <c r="D541" i="1"/>
  <c r="C541" i="1"/>
  <c r="D540" i="1"/>
  <c r="C540" i="1"/>
  <c r="D539" i="1"/>
  <c r="D538" i="1"/>
  <c r="C538" i="1"/>
  <c r="D537" i="1"/>
  <c r="C537" i="1"/>
  <c r="D536" i="1"/>
  <c r="D535" i="1"/>
  <c r="C535" i="1"/>
  <c r="D534" i="1"/>
  <c r="C534" i="1"/>
  <c r="H534" i="1" s="1"/>
  <c r="D533" i="1"/>
  <c r="C533" i="1"/>
  <c r="D532" i="1"/>
  <c r="C532" i="1"/>
  <c r="D531" i="1"/>
  <c r="D528" i="1"/>
  <c r="C528" i="1"/>
  <c r="D527" i="1"/>
  <c r="C527" i="1"/>
  <c r="D525" i="1"/>
  <c r="C525" i="1"/>
  <c r="D524" i="1"/>
  <c r="C524" i="1"/>
  <c r="D522" i="1"/>
  <c r="C522" i="1"/>
  <c r="D521" i="1"/>
  <c r="C521" i="1"/>
  <c r="H521" i="1" s="1"/>
  <c r="D520" i="1"/>
  <c r="C520" i="1"/>
  <c r="D519" i="1"/>
  <c r="C519" i="1"/>
  <c r="D518" i="1"/>
  <c r="C518" i="1"/>
  <c r="C517" i="1"/>
  <c r="D515" i="1"/>
  <c r="C515" i="1"/>
  <c r="D514" i="1"/>
  <c r="C514" i="1"/>
  <c r="D513" i="1"/>
  <c r="C513" i="1"/>
  <c r="D512" i="1"/>
  <c r="C512" i="1"/>
  <c r="H512" i="1" s="1"/>
  <c r="D511" i="1"/>
  <c r="C511" i="1"/>
  <c r="D510" i="1"/>
  <c r="C510" i="1"/>
  <c r="H510" i="1" s="1"/>
  <c r="D509" i="1"/>
  <c r="C509" i="1"/>
  <c r="C508" i="1"/>
  <c r="D507" i="1"/>
  <c r="C507" i="1"/>
  <c r="D506" i="1"/>
  <c r="C506" i="1"/>
  <c r="D505" i="1"/>
  <c r="C505" i="1"/>
  <c r="D504" i="1"/>
  <c r="C504" i="1"/>
  <c r="D502" i="1"/>
  <c r="C502" i="1"/>
  <c r="D501" i="1"/>
  <c r="C501" i="1"/>
  <c r="D500" i="1"/>
  <c r="C500" i="1"/>
  <c r="H500" i="1" s="1"/>
  <c r="D499" i="1"/>
  <c r="C499" i="1"/>
  <c r="D498" i="1"/>
  <c r="C498" i="1"/>
  <c r="D497" i="1"/>
  <c r="C497" i="1"/>
  <c r="D495" i="1"/>
  <c r="C495" i="1"/>
  <c r="D494" i="1"/>
  <c r="C494" i="1"/>
  <c r="D493" i="1"/>
  <c r="C493" i="1"/>
  <c r="H493" i="1" s="1"/>
  <c r="D492" i="1"/>
  <c r="C492" i="1"/>
  <c r="C491" i="1"/>
  <c r="D490" i="1"/>
  <c r="C490" i="1"/>
  <c r="H490" i="1" s="1"/>
  <c r="D489" i="1"/>
  <c r="C489" i="1"/>
  <c r="D488" i="1"/>
  <c r="C488" i="1"/>
  <c r="D487" i="1"/>
  <c r="C487" i="1"/>
  <c r="C486" i="1"/>
  <c r="D484" i="1"/>
  <c r="C484" i="1"/>
  <c r="D483" i="1"/>
  <c r="C483" i="1"/>
  <c r="D482" i="1"/>
  <c r="C482" i="1"/>
  <c r="D481" i="1"/>
  <c r="C481" i="1"/>
  <c r="D480" i="1"/>
  <c r="C480" i="1"/>
  <c r="D479" i="1"/>
  <c r="C479" i="1"/>
  <c r="G479" i="1" s="1"/>
  <c r="D478" i="1"/>
  <c r="C478" i="1"/>
  <c r="D477" i="1"/>
  <c r="C477" i="1"/>
  <c r="D476" i="1"/>
  <c r="C476" i="1"/>
  <c r="D475" i="1"/>
  <c r="C475" i="1"/>
  <c r="D474" i="1"/>
  <c r="D472" i="1"/>
  <c r="C472" i="1"/>
  <c r="H472" i="1" s="1"/>
  <c r="D471" i="1"/>
  <c r="C471" i="1"/>
  <c r="H471" i="1" s="1"/>
  <c r="D470" i="1"/>
  <c r="D469" i="1"/>
  <c r="C469" i="1"/>
  <c r="D468" i="1"/>
  <c r="C468" i="1"/>
  <c r="D467" i="1"/>
  <c r="D466" i="1"/>
  <c r="C466" i="1"/>
  <c r="H466" i="1" s="1"/>
  <c r="D465" i="1"/>
  <c r="C465" i="1"/>
  <c r="D464" i="1"/>
  <c r="D463" i="1"/>
  <c r="C463" i="1"/>
  <c r="D462" i="1"/>
  <c r="C462" i="1"/>
  <c r="D461" i="1"/>
  <c r="C461" i="1"/>
  <c r="D459" i="1"/>
  <c r="C459" i="1"/>
  <c r="D458" i="1"/>
  <c r="C458" i="1"/>
  <c r="D457" i="1"/>
  <c r="C457" i="1"/>
  <c r="D456" i="1"/>
  <c r="C456" i="1"/>
  <c r="D455" i="1"/>
  <c r="C455" i="1"/>
  <c r="G455" i="1" s="1"/>
  <c r="D454" i="1"/>
  <c r="C454" i="1"/>
  <c r="D453" i="1"/>
  <c r="C453" i="1"/>
  <c r="D452" i="1"/>
  <c r="C452" i="1"/>
  <c r="D450" i="1"/>
  <c r="C450" i="1"/>
  <c r="D449" i="1"/>
  <c r="C449" i="1"/>
  <c r="D448" i="1"/>
  <c r="C448" i="1"/>
  <c r="H448" i="1" s="1"/>
  <c r="D447" i="1"/>
  <c r="C447" i="1"/>
  <c r="C446" i="1"/>
  <c r="D445" i="1"/>
  <c r="C445" i="1"/>
  <c r="D444" i="1"/>
  <c r="C444" i="1"/>
  <c r="D443" i="1"/>
  <c r="C443" i="1"/>
  <c r="D442" i="1"/>
  <c r="C442" i="1"/>
  <c r="H442" i="1" s="1"/>
  <c r="D441" i="1"/>
  <c r="C441" i="1"/>
  <c r="D440" i="1"/>
  <c r="C440" i="1"/>
  <c r="D439" i="1"/>
  <c r="D438" i="1"/>
  <c r="C438" i="1"/>
  <c r="D437" i="1"/>
  <c r="C437" i="1"/>
  <c r="H437" i="1" s="1"/>
  <c r="D436" i="1"/>
  <c r="C436" i="1"/>
  <c r="D435" i="1"/>
  <c r="C435" i="1"/>
  <c r="C434" i="1"/>
  <c r="D433" i="1"/>
  <c r="C433" i="1"/>
  <c r="D432" i="1"/>
  <c r="C432" i="1"/>
  <c r="C431" i="1"/>
  <c r="D430" i="1"/>
  <c r="C430" i="1"/>
  <c r="D429" i="1"/>
  <c r="C429" i="1"/>
  <c r="D428" i="1"/>
  <c r="C428" i="1"/>
  <c r="D427" i="1"/>
  <c r="C427" i="1"/>
  <c r="D422" i="1"/>
  <c r="C421" i="1"/>
  <c r="D416" i="1"/>
  <c r="C416" i="1"/>
  <c r="D415" i="1"/>
  <c r="C415" i="1"/>
  <c r="D414" i="1"/>
  <c r="C414" i="1"/>
  <c r="D411" i="1"/>
  <c r="C411" i="1"/>
  <c r="D410" i="1"/>
  <c r="C410" i="1"/>
  <c r="D409" i="1"/>
  <c r="C409" i="1"/>
  <c r="D408" i="1"/>
  <c r="C408" i="1"/>
  <c r="D407" i="1"/>
  <c r="D406" i="1"/>
  <c r="C406" i="1"/>
  <c r="C405" i="1"/>
  <c r="D404" i="1"/>
  <c r="C404" i="1"/>
  <c r="D403" i="1"/>
  <c r="C403" i="1"/>
  <c r="C402" i="1"/>
  <c r="D401" i="1"/>
  <c r="D400" i="1"/>
  <c r="C400" i="1"/>
  <c r="H400" i="1" s="1"/>
  <c r="D399" i="1"/>
  <c r="C399" i="1"/>
  <c r="D398" i="1"/>
  <c r="C398" i="1"/>
  <c r="H398" i="1" s="1"/>
  <c r="D397" i="1"/>
  <c r="C397" i="1"/>
  <c r="H397" i="1" s="1"/>
  <c r="D396" i="1"/>
  <c r="C396" i="1"/>
  <c r="D395" i="1"/>
  <c r="C395" i="1"/>
  <c r="D394" i="1"/>
  <c r="C394" i="1"/>
  <c r="D392" i="1"/>
  <c r="C392" i="1"/>
  <c r="D391" i="1"/>
  <c r="C391" i="1"/>
  <c r="D390" i="1"/>
  <c r="C390" i="1"/>
  <c r="D389" i="1"/>
  <c r="C389" i="1"/>
  <c r="H389" i="1" s="1"/>
  <c r="D387" i="1"/>
  <c r="C387" i="1"/>
  <c r="D386" i="1"/>
  <c r="C386" i="1"/>
  <c r="D385" i="1"/>
  <c r="C385" i="1"/>
  <c r="H385" i="1" s="1"/>
  <c r="D384" i="1"/>
  <c r="C384" i="1"/>
  <c r="D383" i="1"/>
  <c r="D382" i="1"/>
  <c r="C382" i="1"/>
  <c r="D381" i="1"/>
  <c r="C381" i="1"/>
  <c r="D380" i="1"/>
  <c r="C380" i="1"/>
  <c r="D379" i="1"/>
  <c r="C379" i="1"/>
  <c r="D378" i="1"/>
  <c r="C378" i="1"/>
  <c r="H378" i="1" s="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G362" i="1" s="1"/>
  <c r="D360" i="1"/>
  <c r="C360" i="1"/>
  <c r="D359" i="1"/>
  <c r="C359" i="1"/>
  <c r="D358" i="1"/>
  <c r="C358" i="1"/>
  <c r="D354" i="1"/>
  <c r="C354" i="1"/>
  <c r="C353" i="1"/>
  <c r="D352" i="1"/>
  <c r="C352" i="1"/>
  <c r="D351" i="1"/>
  <c r="C351" i="1"/>
  <c r="D350" i="1"/>
  <c r="D348" i="1"/>
  <c r="C348" i="1"/>
  <c r="D347" i="1"/>
  <c r="C347" i="1"/>
  <c r="H347" i="1" s="1"/>
  <c r="D346" i="1"/>
  <c r="C346" i="1"/>
  <c r="D345" i="1"/>
  <c r="C345" i="1"/>
  <c r="D343" i="1"/>
  <c r="C343" i="1"/>
  <c r="D342" i="1"/>
  <c r="C342" i="1"/>
  <c r="D340" i="1"/>
  <c r="C340" i="1"/>
  <c r="H340" i="1" s="1"/>
  <c r="D339" i="1"/>
  <c r="C339" i="1"/>
  <c r="D338" i="1"/>
  <c r="C338" i="1"/>
  <c r="D337" i="1"/>
  <c r="C337" i="1"/>
  <c r="D336" i="1"/>
  <c r="D335" i="1"/>
  <c r="C335" i="1"/>
  <c r="D334" i="1"/>
  <c r="C334" i="1"/>
  <c r="H334" i="1" s="1"/>
  <c r="D333" i="1"/>
  <c r="C333" i="1"/>
  <c r="D332" i="1"/>
  <c r="C332" i="1"/>
  <c r="D330" i="1"/>
  <c r="C330" i="1"/>
  <c r="D329" i="1"/>
  <c r="C329" i="1"/>
  <c r="D328" i="1"/>
  <c r="C328" i="1"/>
  <c r="D327" i="1"/>
  <c r="C327" i="1"/>
  <c r="H327" i="1" s="1"/>
  <c r="D326" i="1"/>
  <c r="C326" i="1"/>
  <c r="D325" i="1"/>
  <c r="C325" i="1"/>
  <c r="D324" i="1"/>
  <c r="C324" i="1"/>
  <c r="D323" i="1"/>
  <c r="C323" i="1"/>
  <c r="D321" i="1"/>
  <c r="C321" i="1"/>
  <c r="D320" i="1"/>
  <c r="C320" i="1"/>
  <c r="G320" i="1" s="1"/>
  <c r="D319" i="1"/>
  <c r="C319" i="1"/>
  <c r="D318" i="1"/>
  <c r="C318" i="1"/>
  <c r="H318" i="1" s="1"/>
  <c r="D315" i="1"/>
  <c r="C315" i="1"/>
  <c r="D314" i="1"/>
  <c r="C314" i="1"/>
  <c r="D313" i="1"/>
  <c r="C313" i="1"/>
  <c r="D312" i="1"/>
  <c r="C312" i="1"/>
  <c r="D311" i="1"/>
  <c r="C311" i="1"/>
  <c r="D310" i="1"/>
  <c r="C310" i="1"/>
  <c r="H310" i="1" s="1"/>
  <c r="D309" i="1"/>
  <c r="D308" i="1"/>
  <c r="C308" i="1"/>
  <c r="D307" i="1"/>
  <c r="C307" i="1"/>
  <c r="D306" i="1"/>
  <c r="C306" i="1"/>
  <c r="D302" i="1"/>
  <c r="C302" i="1"/>
  <c r="D301" i="1"/>
  <c r="C301" i="1"/>
  <c r="D300" i="1"/>
  <c r="C300" i="1"/>
  <c r="D299" i="1"/>
  <c r="C299" i="1"/>
  <c r="G299" i="1" s="1"/>
  <c r="D298" i="1"/>
  <c r="C298" i="1"/>
  <c r="C294"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G275" i="1" s="1"/>
  <c r="D273" i="1"/>
  <c r="C273" i="1"/>
  <c r="D272" i="1"/>
  <c r="C272" i="1"/>
  <c r="H272" i="1" s="1"/>
  <c r="D271" i="1"/>
  <c r="C271" i="1"/>
  <c r="D270" i="1"/>
  <c r="D268" i="1"/>
  <c r="C268" i="1"/>
  <c r="D267" i="1"/>
  <c r="C267" i="1"/>
  <c r="D266" i="1"/>
  <c r="C266" i="1"/>
  <c r="D265" i="1"/>
  <c r="C265" i="1"/>
  <c r="D264" i="1"/>
  <c r="C264" i="1"/>
  <c r="D263" i="1"/>
  <c r="C263" i="1"/>
  <c r="D262" i="1"/>
  <c r="C262" i="1"/>
  <c r="D261" i="1"/>
  <c r="C261" i="1"/>
  <c r="D260" i="1"/>
  <c r="C260" i="1"/>
  <c r="D259" i="1"/>
  <c r="D257" i="1"/>
  <c r="C257" i="1"/>
  <c r="D256" i="1"/>
  <c r="C256" i="1"/>
  <c r="D255" i="1"/>
  <c r="C255" i="1"/>
  <c r="H255" i="1" s="1"/>
  <c r="D254" i="1"/>
  <c r="C254" i="1"/>
  <c r="D253" i="1"/>
  <c r="D252" i="1"/>
  <c r="C252" i="1"/>
  <c r="D251" i="1"/>
  <c r="C251" i="1"/>
  <c r="D250" i="1"/>
  <c r="C250" i="1"/>
  <c r="D249" i="1"/>
  <c r="C249" i="1"/>
  <c r="D248" i="1"/>
  <c r="C248" i="1"/>
  <c r="D247" i="1"/>
  <c r="C247" i="1"/>
  <c r="D246" i="1"/>
  <c r="C246" i="1"/>
  <c r="D245" i="1"/>
  <c r="C245" i="1"/>
  <c r="D244" i="1"/>
  <c r="C244" i="1"/>
  <c r="D243" i="1"/>
  <c r="C243" i="1"/>
  <c r="H243" i="1" s="1"/>
  <c r="D241" i="1"/>
  <c r="C241" i="1"/>
  <c r="D240" i="1"/>
  <c r="C240" i="1"/>
  <c r="D239" i="1"/>
  <c r="C239" i="1"/>
  <c r="D238" i="1"/>
  <c r="C238" i="1"/>
  <c r="D237" i="1"/>
  <c r="C237" i="1"/>
  <c r="D236" i="1"/>
  <c r="C236" i="1"/>
  <c r="D235" i="1"/>
  <c r="C235" i="1"/>
  <c r="D234" i="1"/>
  <c r="C234" i="1"/>
  <c r="C233" i="1"/>
  <c r="D232" i="1"/>
  <c r="C232" i="1"/>
  <c r="D231" i="1"/>
  <c r="C231" i="1"/>
  <c r="H231" i="1" s="1"/>
  <c r="D230" i="1"/>
  <c r="D229" i="1"/>
  <c r="C229" i="1"/>
  <c r="D228" i="1"/>
  <c r="C228" i="1"/>
  <c r="D225" i="1"/>
  <c r="C225" i="1"/>
  <c r="H225" i="1" s="1"/>
  <c r="D224" i="1"/>
  <c r="C224" i="1"/>
  <c r="G224" i="1" s="1"/>
  <c r="D223" i="1"/>
  <c r="C223" i="1"/>
  <c r="H223" i="1" s="1"/>
  <c r="D222" i="1"/>
  <c r="C222" i="1"/>
  <c r="D221" i="1"/>
  <c r="D220" i="1"/>
  <c r="C220" i="1"/>
  <c r="D219" i="1"/>
  <c r="C219" i="1"/>
  <c r="C218" i="1"/>
  <c r="D216" i="1"/>
  <c r="C216" i="1"/>
  <c r="H216" i="1" s="1"/>
  <c r="D215" i="1"/>
  <c r="C215" i="1"/>
  <c r="D214" i="1"/>
  <c r="C214" i="1"/>
  <c r="D213" i="1"/>
  <c r="C213" i="1"/>
  <c r="H213" i="1" s="1"/>
  <c r="D211" i="1"/>
  <c r="C211" i="1"/>
  <c r="D210" i="1"/>
  <c r="C210" i="1"/>
  <c r="D209" i="1"/>
  <c r="C209" i="1"/>
  <c r="D208" i="1"/>
  <c r="C208" i="1"/>
  <c r="D207" i="1"/>
  <c r="C207" i="1"/>
  <c r="H207" i="1" s="1"/>
  <c r="D206" i="1"/>
  <c r="C206" i="1"/>
  <c r="D205" i="1"/>
  <c r="C205" i="1"/>
  <c r="D203" i="1"/>
  <c r="C203" i="1"/>
  <c r="D202" i="1"/>
  <c r="C202" i="1"/>
  <c r="D201" i="1"/>
  <c r="C201" i="1"/>
  <c r="D200" i="1"/>
  <c r="C200" i="1"/>
  <c r="G200" i="1" s="1"/>
  <c r="D199" i="1"/>
  <c r="D197" i="1"/>
  <c r="C197" i="1"/>
  <c r="D196" i="1"/>
  <c r="C196" i="1"/>
  <c r="D195" i="1"/>
  <c r="C195" i="1"/>
  <c r="D194" i="1"/>
  <c r="C194" i="1"/>
  <c r="D193" i="1"/>
  <c r="C193" i="1"/>
  <c r="D192" i="1"/>
  <c r="C192" i="1"/>
  <c r="D191" i="1"/>
  <c r="C191" i="1"/>
  <c r="D189" i="1"/>
  <c r="C189" i="1"/>
  <c r="D188" i="1"/>
  <c r="C188" i="1"/>
  <c r="D187" i="1"/>
  <c r="C187" i="1"/>
  <c r="D186" i="1"/>
  <c r="C186" i="1"/>
  <c r="C185" i="1"/>
  <c r="D184" i="1"/>
  <c r="C184" i="1"/>
  <c r="H184" i="1" s="1"/>
  <c r="D183" i="1"/>
  <c r="C183" i="1"/>
  <c r="D182" i="1"/>
  <c r="C182" i="1"/>
  <c r="G182" i="1" s="1"/>
  <c r="D181" i="1"/>
  <c r="C181" i="1"/>
  <c r="D180" i="1"/>
  <c r="C180" i="1"/>
  <c r="D179" i="1"/>
  <c r="C179" i="1"/>
  <c r="D178" i="1"/>
  <c r="C178" i="1"/>
  <c r="H178" i="1" s="1"/>
  <c r="D177" i="1"/>
  <c r="C177" i="1"/>
  <c r="D176" i="1"/>
  <c r="C176" i="1"/>
  <c r="D175" i="1"/>
  <c r="C175" i="1"/>
  <c r="G175" i="1" s="1"/>
  <c r="D173" i="1"/>
  <c r="C173" i="1"/>
  <c r="G173" i="1" s="1"/>
  <c r="D172" i="1"/>
  <c r="C172" i="1"/>
  <c r="D171" i="1"/>
  <c r="C171" i="1"/>
  <c r="D170" i="1"/>
  <c r="C170" i="1"/>
  <c r="D169" i="1"/>
  <c r="C169" i="1"/>
  <c r="H169" i="1" s="1"/>
  <c r="D168" i="1"/>
  <c r="C168" i="1"/>
  <c r="D167" i="1"/>
  <c r="C167" i="1"/>
  <c r="G167" i="1" s="1"/>
  <c r="D165" i="1"/>
  <c r="C165" i="1"/>
  <c r="D164" i="1"/>
  <c r="C164" i="1"/>
  <c r="D163" i="1"/>
  <c r="C163" i="1"/>
  <c r="H163" i="1" s="1"/>
  <c r="D162" i="1"/>
  <c r="C162" i="1"/>
  <c r="D161" i="1"/>
  <c r="D159" i="1"/>
  <c r="C159" i="1"/>
  <c r="D158" i="1"/>
  <c r="C158" i="1"/>
  <c r="D157" i="1"/>
  <c r="C157" i="1"/>
  <c r="D156" i="1"/>
  <c r="D155" i="1"/>
  <c r="C155" i="1"/>
  <c r="G155" i="1" s="1"/>
  <c r="D154" i="1"/>
  <c r="C154" i="1"/>
  <c r="D153" i="1"/>
  <c r="C153" i="1"/>
  <c r="D152" i="1"/>
  <c r="C152" i="1"/>
  <c r="D151" i="1"/>
  <c r="C151" i="1"/>
  <c r="C150"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H135" i="1" s="1"/>
  <c r="D134" i="1"/>
  <c r="C134" i="1"/>
  <c r="D133" i="1"/>
  <c r="C133" i="1"/>
  <c r="H133" i="1" s="1"/>
  <c r="D132" i="1"/>
  <c r="C132" i="1"/>
  <c r="D131" i="1"/>
  <c r="D130" i="1"/>
  <c r="D129" i="1"/>
  <c r="C129" i="1"/>
  <c r="H129" i="1" s="1"/>
  <c r="D128" i="1"/>
  <c r="C128" i="1"/>
  <c r="D127" i="1"/>
  <c r="C127" i="1"/>
  <c r="G127" i="1" s="1"/>
  <c r="D126" i="1"/>
  <c r="C126" i="1"/>
  <c r="H126" i="1" s="1"/>
  <c r="D125" i="1"/>
  <c r="D124" i="1"/>
  <c r="C124" i="1"/>
  <c r="D123" i="1"/>
  <c r="C123" i="1"/>
  <c r="H123" i="1" s="1"/>
  <c r="D122" i="1"/>
  <c r="C122" i="1"/>
  <c r="D120" i="1"/>
  <c r="C120" i="1"/>
  <c r="D119" i="1"/>
  <c r="C119" i="1"/>
  <c r="D118" i="1"/>
  <c r="C118" i="1"/>
  <c r="D117" i="1"/>
  <c r="C117" i="1"/>
  <c r="D116" i="1"/>
  <c r="D115" i="1"/>
  <c r="C115" i="1"/>
  <c r="D114" i="1"/>
  <c r="C114" i="1"/>
  <c r="D113" i="1"/>
  <c r="C113" i="1"/>
  <c r="D112" i="1"/>
  <c r="C112" i="1"/>
  <c r="D111" i="1"/>
  <c r="C111" i="1"/>
  <c r="D110" i="1"/>
  <c r="C110" i="1"/>
  <c r="H110" i="1" s="1"/>
  <c r="D109" i="1"/>
  <c r="C109" i="1"/>
  <c r="D108" i="1"/>
  <c r="C108" i="1"/>
  <c r="D107" i="1"/>
  <c r="C107" i="1"/>
  <c r="D106" i="1"/>
  <c r="C106" i="1"/>
  <c r="D105" i="1"/>
  <c r="C105" i="1"/>
  <c r="D104" i="1"/>
  <c r="C104" i="1"/>
  <c r="H104" i="1" s="1"/>
  <c r="D101" i="1"/>
  <c r="C101" i="1"/>
  <c r="D100" i="1"/>
  <c r="C100" i="1"/>
  <c r="D99" i="1"/>
  <c r="C99" i="1"/>
  <c r="D98" i="1"/>
  <c r="C98" i="1"/>
  <c r="D97" i="1"/>
  <c r="C97" i="1"/>
  <c r="D96" i="1"/>
  <c r="C96" i="1"/>
  <c r="D95" i="1"/>
  <c r="C95" i="1"/>
  <c r="D94" i="1"/>
  <c r="D93" i="1"/>
  <c r="C93" i="1"/>
  <c r="D92" i="1"/>
  <c r="C92" i="1"/>
  <c r="D91" i="1"/>
  <c r="C91" i="1"/>
  <c r="D90" i="1"/>
  <c r="C90" i="1"/>
  <c r="D89" i="1"/>
  <c r="C89" i="1"/>
  <c r="H89" i="1" s="1"/>
  <c r="D88" i="1"/>
  <c r="C88" i="1"/>
  <c r="H88" i="1" s="1"/>
  <c r="D87" i="1"/>
  <c r="D86" i="1"/>
  <c r="C86" i="1"/>
  <c r="D85" i="1"/>
  <c r="C85" i="1"/>
  <c r="D84" i="1"/>
  <c r="C84" i="1"/>
  <c r="D83" i="1"/>
  <c r="C83" i="1"/>
  <c r="H83" i="1" s="1"/>
  <c r="D82" i="1"/>
  <c r="C82" i="1"/>
  <c r="D81" i="1"/>
  <c r="C81" i="1"/>
  <c r="D80" i="1"/>
  <c r="C80" i="1"/>
  <c r="D77" i="1"/>
  <c r="C77" i="1"/>
  <c r="D76" i="1"/>
  <c r="C76" i="1"/>
  <c r="D75" i="1"/>
  <c r="C75" i="1"/>
  <c r="D74" i="1"/>
  <c r="C74" i="1"/>
  <c r="D72" i="1"/>
  <c r="C72" i="1"/>
  <c r="H72" i="1" s="1"/>
  <c r="D71" i="1"/>
  <c r="C71" i="1"/>
  <c r="D70" i="1"/>
  <c r="C70" i="1"/>
  <c r="D69" i="1"/>
  <c r="C69" i="1"/>
  <c r="D68" i="1"/>
  <c r="C68" i="1"/>
  <c r="D67" i="1"/>
  <c r="D66" i="1"/>
  <c r="C66" i="1"/>
  <c r="D65" i="1"/>
  <c r="C65" i="1"/>
  <c r="D64" i="1"/>
  <c r="C64" i="1"/>
  <c r="D63" i="1"/>
  <c r="C63" i="1"/>
  <c r="D62" i="1"/>
  <c r="C62" i="1"/>
  <c r="D61" i="1"/>
  <c r="C61" i="1"/>
  <c r="D60" i="1"/>
  <c r="D59" i="1"/>
  <c r="C59" i="1"/>
  <c r="D58" i="1"/>
  <c r="C58" i="1"/>
  <c r="C57" i="1"/>
  <c r="D56" i="1"/>
  <c r="C56" i="1"/>
  <c r="D55" i="1"/>
  <c r="C55" i="1"/>
  <c r="H55" i="1" s="1"/>
  <c r="D54" i="1"/>
  <c r="D53" i="1"/>
  <c r="C53" i="1"/>
  <c r="D52" i="1"/>
  <c r="C52" i="1"/>
  <c r="D51" i="1"/>
  <c r="C51" i="1"/>
  <c r="D50" i="1"/>
  <c r="C50" i="1"/>
  <c r="D49" i="1"/>
  <c r="D48" i="1"/>
  <c r="C48" i="1"/>
  <c r="H48" i="1" s="1"/>
  <c r="D47" i="1"/>
  <c r="C47" i="1"/>
  <c r="D46" i="1"/>
  <c r="C46" i="1"/>
  <c r="D44" i="1"/>
  <c r="C44" i="1"/>
  <c r="D43" i="1"/>
  <c r="C43" i="1"/>
  <c r="D42" i="1"/>
  <c r="C42" i="1"/>
  <c r="D41" i="1"/>
  <c r="C41" i="1"/>
  <c r="H41" i="1" s="1"/>
  <c r="D40" i="1"/>
  <c r="D38" i="1"/>
  <c r="C38" i="1"/>
  <c r="D37" i="1"/>
  <c r="C37" i="1"/>
  <c r="D36" i="1"/>
  <c r="C36" i="1"/>
  <c r="D35" i="1"/>
  <c r="C35" i="1"/>
  <c r="D34" i="1"/>
  <c r="C34" i="1"/>
  <c r="G34" i="1" s="1"/>
  <c r="D33" i="1"/>
  <c r="C33" i="1"/>
  <c r="C32" i="1"/>
  <c r="D31" i="1"/>
  <c r="C31" i="1"/>
  <c r="D30" i="1"/>
  <c r="C30" i="1"/>
  <c r="D29" i="1"/>
  <c r="C29" i="1"/>
  <c r="H29" i="1" s="1"/>
  <c r="D28" i="1"/>
  <c r="C28" i="1"/>
  <c r="D27" i="1"/>
  <c r="C27" i="1"/>
  <c r="D26" i="1"/>
  <c r="C26" i="1"/>
  <c r="H26" i="1" s="1"/>
  <c r="C25" i="1"/>
  <c r="D24" i="1"/>
  <c r="C24" i="1"/>
  <c r="D23" i="1"/>
  <c r="C23" i="1"/>
  <c r="D22" i="1"/>
  <c r="C22" i="1"/>
  <c r="D21" i="1"/>
  <c r="C21" i="1"/>
  <c r="D20" i="1"/>
  <c r="C20" i="1"/>
  <c r="D18" i="1"/>
  <c r="C18" i="1"/>
  <c r="D17" i="1"/>
  <c r="C17" i="1"/>
  <c r="H17" i="1" s="1"/>
  <c r="D16" i="1"/>
  <c r="C16" i="1"/>
  <c r="H16" i="1" s="1"/>
  <c r="D15" i="1"/>
  <c r="C15" i="1"/>
  <c r="D14" i="1"/>
  <c r="C14" i="1"/>
  <c r="D12" i="1"/>
  <c r="C12" i="1"/>
  <c r="D11" i="1"/>
  <c r="C11" i="1"/>
  <c r="D10" i="1"/>
  <c r="C10" i="1"/>
  <c r="G10" i="1" s="1"/>
  <c r="D9" i="1"/>
  <c r="C9" i="1"/>
  <c r="D8" i="1"/>
  <c r="C8" i="1"/>
  <c r="D7" i="1"/>
  <c r="C7" i="1"/>
  <c r="H7" i="1" s="1"/>
  <c r="D6" i="1"/>
  <c r="C6" i="1"/>
  <c r="D5" i="1"/>
  <c r="C5" i="1"/>
  <c r="H965" i="1" l="1"/>
  <c r="H989" i="1"/>
  <c r="H1025" i="1"/>
  <c r="H1188" i="1"/>
  <c r="H1257" i="1"/>
  <c r="H1273" i="1"/>
  <c r="G1412" i="1"/>
  <c r="G1519" i="1"/>
  <c r="J1557" i="1"/>
  <c r="F126" i="4"/>
  <c r="E114" i="6"/>
  <c r="D1510" i="1" s="1"/>
  <c r="H52" i="1"/>
  <c r="H59" i="1"/>
  <c r="H65" i="1"/>
  <c r="H80" i="1"/>
  <c r="H107" i="1"/>
  <c r="H119" i="1"/>
  <c r="G140" i="1"/>
  <c r="H273" i="1"/>
  <c r="H328" i="1"/>
  <c r="H409" i="1"/>
  <c r="H480" i="1"/>
  <c r="H567" i="1"/>
  <c r="H582" i="1"/>
  <c r="H1053" i="1"/>
  <c r="H1059" i="1"/>
  <c r="H1319" i="1"/>
  <c r="G1331" i="1"/>
  <c r="H1355" i="1"/>
  <c r="G1367" i="1"/>
  <c r="H1373" i="1"/>
  <c r="G1385" i="1"/>
  <c r="G1391" i="1"/>
  <c r="F216" i="4"/>
  <c r="F136" i="5"/>
  <c r="E333" i="9"/>
  <c r="H38" i="1"/>
  <c r="H53" i="1"/>
  <c r="C60" i="1"/>
  <c r="H100" i="1"/>
  <c r="H219" i="1"/>
  <c r="C253" i="1"/>
  <c r="H495" i="1"/>
  <c r="H524" i="1"/>
  <c r="G1145" i="1"/>
  <c r="G1244" i="1"/>
  <c r="H1294" i="1"/>
  <c r="G1427" i="1"/>
  <c r="F401" i="4"/>
  <c r="F656" i="4"/>
  <c r="E25" i="9"/>
  <c r="E41" i="9"/>
  <c r="E89" i="9"/>
  <c r="E93" i="9"/>
  <c r="E113" i="9"/>
  <c r="E149" i="9"/>
  <c r="H627" i="1"/>
  <c r="D6" i="7"/>
  <c r="G61" i="1"/>
  <c r="H95" i="1"/>
  <c r="H101" i="1"/>
  <c r="H228" i="1"/>
  <c r="H235" i="1"/>
  <c r="H324" i="1"/>
  <c r="H330" i="1"/>
  <c r="H468" i="1"/>
  <c r="G482" i="1"/>
  <c r="H497" i="1"/>
  <c r="H518" i="1"/>
  <c r="H584" i="1"/>
  <c r="H1077" i="1"/>
  <c r="H1146" i="1"/>
  <c r="H1167" i="1"/>
  <c r="H1251" i="1"/>
  <c r="H1443" i="1"/>
  <c r="H1449" i="1"/>
  <c r="H1456" i="1"/>
  <c r="F250" i="4"/>
  <c r="C116" i="1"/>
  <c r="H116" i="1" s="1"/>
  <c r="H483" i="1"/>
  <c r="H498" i="1"/>
  <c r="H527" i="1"/>
  <c r="H1316" i="1"/>
  <c r="H1322" i="1"/>
  <c r="G1328" i="1"/>
  <c r="H1437" i="1"/>
  <c r="H1451" i="1"/>
  <c r="H284" i="1"/>
  <c r="H291" i="1"/>
  <c r="G399" i="1"/>
  <c r="H436" i="1"/>
  <c r="F52" i="5"/>
  <c r="H22" i="1"/>
  <c r="H35" i="1"/>
  <c r="G97" i="1"/>
  <c r="H105" i="1"/>
  <c r="H111" i="1"/>
  <c r="H117" i="1"/>
  <c r="G124" i="1"/>
  <c r="H201" i="1"/>
  <c r="G256" i="1"/>
  <c r="G311" i="1"/>
  <c r="G443" i="1"/>
  <c r="H492" i="1"/>
  <c r="H506" i="1"/>
  <c r="H528" i="1"/>
  <c r="H537" i="1"/>
  <c r="H571" i="1"/>
  <c r="G1247" i="1"/>
  <c r="H1452" i="1"/>
  <c r="E67" i="9"/>
  <c r="E91" i="9"/>
  <c r="E127" i="9"/>
  <c r="E139" i="9"/>
  <c r="E151" i="9"/>
  <c r="H898" i="1"/>
  <c r="H934" i="1"/>
  <c r="H940" i="1"/>
  <c r="H952" i="1"/>
  <c r="H970" i="1"/>
  <c r="H988" i="1"/>
  <c r="H994" i="1"/>
  <c r="H1000" i="1"/>
  <c r="H1006" i="1"/>
  <c r="H1030" i="1"/>
  <c r="G1037" i="1"/>
  <c r="H1044" i="1"/>
  <c r="G1214" i="1"/>
  <c r="G1235" i="1"/>
  <c r="H1496" i="1"/>
  <c r="H1502" i="1"/>
  <c r="H1575" i="1"/>
  <c r="E479" i="4"/>
  <c r="D473" i="1" s="1"/>
  <c r="E168" i="9"/>
  <c r="H23" i="1"/>
  <c r="H85" i="1"/>
  <c r="H98" i="1"/>
  <c r="H538" i="1"/>
  <c r="F225" i="4"/>
  <c r="H1308" i="1"/>
  <c r="H1304" i="1"/>
  <c r="F248" i="5"/>
  <c r="F82" i="6"/>
  <c r="I41" i="3"/>
  <c r="C1540" i="1"/>
  <c r="H1492" i="1"/>
  <c r="G1541" i="1"/>
  <c r="C1457" i="1"/>
  <c r="H1455" i="1"/>
  <c r="H1009" i="1"/>
  <c r="H260" i="1"/>
  <c r="F237" i="4"/>
  <c r="H800" i="1"/>
  <c r="H635" i="1"/>
  <c r="E166" i="9"/>
  <c r="B166" i="9" s="1"/>
  <c r="E329" i="9"/>
  <c r="B329" i="9" s="1"/>
  <c r="H1535" i="1"/>
  <c r="G1534" i="1"/>
  <c r="H1532" i="1"/>
  <c r="H1528" i="1"/>
  <c r="H1524" i="1"/>
  <c r="H1518" i="1"/>
  <c r="H1515" i="1"/>
  <c r="F115" i="6"/>
  <c r="D1511" i="1"/>
  <c r="H1493" i="1"/>
  <c r="F94" i="6"/>
  <c r="C1490" i="1"/>
  <c r="C1486" i="1"/>
  <c r="G1486" i="1"/>
  <c r="D89" i="6"/>
  <c r="F75" i="6"/>
  <c r="C1471" i="1"/>
  <c r="F54" i="6"/>
  <c r="C1450" i="1"/>
  <c r="H1446" i="1"/>
  <c r="C1439" i="1"/>
  <c r="F28" i="6"/>
  <c r="H1422" i="1"/>
  <c r="C1418" i="1"/>
  <c r="G1418" i="1" s="1"/>
  <c r="H1365" i="1"/>
  <c r="H1362" i="1"/>
  <c r="H1359" i="1"/>
  <c r="H1353" i="1"/>
  <c r="E319" i="9"/>
  <c r="B319" i="9" s="1"/>
  <c r="H1341" i="1"/>
  <c r="H1337" i="1"/>
  <c r="H1329" i="1"/>
  <c r="H1314" i="1"/>
  <c r="H1305" i="1"/>
  <c r="E335" i="9"/>
  <c r="B335" i="9" s="1"/>
  <c r="C1301" i="1"/>
  <c r="H1301" i="1" s="1"/>
  <c r="C1268" i="1"/>
  <c r="C1252" i="1"/>
  <c r="G1253" i="1"/>
  <c r="G1241" i="1"/>
  <c r="E326" i="9"/>
  <c r="E324" i="9"/>
  <c r="E322" i="9"/>
  <c r="B322" i="9" s="1"/>
  <c r="H1221" i="1"/>
  <c r="C1215" i="1"/>
  <c r="G1211" i="1"/>
  <c r="C1208" i="1"/>
  <c r="G1208" i="1" s="1"/>
  <c r="C1201" i="1"/>
  <c r="C1190" i="1"/>
  <c r="G1184" i="1"/>
  <c r="H1179" i="1"/>
  <c r="E318" i="9"/>
  <c r="E312" i="9"/>
  <c r="B312" i="9" s="1"/>
  <c r="G1163" i="1"/>
  <c r="C1155" i="1"/>
  <c r="D1155" i="1"/>
  <c r="H1143" i="1"/>
  <c r="C1141" i="1"/>
  <c r="C1132" i="1"/>
  <c r="C1112" i="1"/>
  <c r="H1113" i="1"/>
  <c r="H1107" i="1"/>
  <c r="H1098" i="1"/>
  <c r="G1094" i="1"/>
  <c r="H1092" i="1"/>
  <c r="H1089" i="1"/>
  <c r="H1080" i="1"/>
  <c r="F71" i="5"/>
  <c r="H1041" i="1"/>
  <c r="H1039" i="1"/>
  <c r="H1033" i="1"/>
  <c r="H1031" i="1"/>
  <c r="F19" i="5"/>
  <c r="C1024" i="1"/>
  <c r="H1024" i="1" s="1"/>
  <c r="E12" i="5"/>
  <c r="D1017" i="1" s="1"/>
  <c r="D1018" i="1"/>
  <c r="H1014" i="1"/>
  <c r="D6" i="8"/>
  <c r="C1583" i="1" s="1"/>
  <c r="H1583" i="1" s="1"/>
  <c r="E172" i="9"/>
  <c r="H992" i="1"/>
  <c r="H983" i="1"/>
  <c r="H979" i="1"/>
  <c r="H974" i="1"/>
  <c r="H971" i="1"/>
  <c r="H968" i="1"/>
  <c r="H967" i="1"/>
  <c r="E153" i="9"/>
  <c r="E148" i="9"/>
  <c r="H956" i="1"/>
  <c r="E141" i="9"/>
  <c r="E140" i="9"/>
  <c r="E137" i="9"/>
  <c r="E136" i="9"/>
  <c r="H938" i="1"/>
  <c r="E134" i="9"/>
  <c r="B134" i="9" s="1"/>
  <c r="E129" i="9"/>
  <c r="H925" i="1"/>
  <c r="H920" i="1"/>
  <c r="E124" i="9"/>
  <c r="B124" i="9" s="1"/>
  <c r="H917" i="1"/>
  <c r="H916" i="1"/>
  <c r="H914" i="1"/>
  <c r="H913" i="1"/>
  <c r="H911" i="1"/>
  <c r="E117" i="9"/>
  <c r="H908" i="1"/>
  <c r="H902" i="1"/>
  <c r="E105" i="9"/>
  <c r="E103" i="9"/>
  <c r="E102" i="9"/>
  <c r="H884" i="1"/>
  <c r="E101" i="9"/>
  <c r="H881" i="1"/>
  <c r="E98" i="9"/>
  <c r="E94" i="9"/>
  <c r="H871" i="1"/>
  <c r="H866" i="1"/>
  <c r="H863" i="1"/>
  <c r="H860" i="1"/>
  <c r="H859" i="1"/>
  <c r="H848" i="1"/>
  <c r="E82" i="9"/>
  <c r="B82" i="9" s="1"/>
  <c r="H841" i="1"/>
  <c r="H814" i="1"/>
  <c r="E76" i="9"/>
  <c r="B76" i="9" s="1"/>
  <c r="G802" i="1"/>
  <c r="E74" i="9"/>
  <c r="H799" i="1"/>
  <c r="E72" i="9"/>
  <c r="H787" i="1"/>
  <c r="E69" i="9"/>
  <c r="B69" i="9" s="1"/>
  <c r="E68" i="9"/>
  <c r="H767" i="1"/>
  <c r="E66" i="9"/>
  <c r="H763" i="1"/>
  <c r="E65" i="9"/>
  <c r="H755" i="1"/>
  <c r="E64" i="9"/>
  <c r="E62" i="9"/>
  <c r="H743" i="1"/>
  <c r="E60" i="9"/>
  <c r="E59" i="9"/>
  <c r="E58" i="9"/>
  <c r="B58" i="9" s="1"/>
  <c r="H736" i="1"/>
  <c r="H730" i="1"/>
  <c r="H715" i="1"/>
  <c r="E45" i="9"/>
  <c r="E44" i="9"/>
  <c r="G707" i="1"/>
  <c r="E37" i="9"/>
  <c r="H689" i="1"/>
  <c r="H683" i="1"/>
  <c r="E34" i="9"/>
  <c r="B34" i="9" s="1"/>
  <c r="H670" i="1"/>
  <c r="E32" i="9"/>
  <c r="B32" i="9" s="1"/>
  <c r="H662" i="1"/>
  <c r="H658" i="1"/>
  <c r="E28" i="9"/>
  <c r="H652" i="1"/>
  <c r="E26" i="9"/>
  <c r="H645" i="1"/>
  <c r="E173" i="9"/>
  <c r="B173" i="9" s="1"/>
  <c r="H630" i="1"/>
  <c r="E629" i="4"/>
  <c r="D623" i="1" s="1"/>
  <c r="F621" i="4"/>
  <c r="E165" i="9"/>
  <c r="C610" i="1"/>
  <c r="H610" i="1" s="1"/>
  <c r="E161" i="9"/>
  <c r="H602" i="1"/>
  <c r="E154" i="9"/>
  <c r="B154" i="9" s="1"/>
  <c r="E152" i="9"/>
  <c r="B152" i="9" s="1"/>
  <c r="E150" i="9"/>
  <c r="H588" i="1"/>
  <c r="H587" i="1"/>
  <c r="H586" i="1"/>
  <c r="H583" i="1"/>
  <c r="C572" i="1"/>
  <c r="E146" i="9"/>
  <c r="E144" i="9"/>
  <c r="B144" i="9" s="1"/>
  <c r="E142" i="9"/>
  <c r="H546" i="1"/>
  <c r="E138" i="9"/>
  <c r="G185" i="9"/>
  <c r="E185" i="9" s="1"/>
  <c r="B185" i="9" s="1"/>
  <c r="H532" i="1"/>
  <c r="C531" i="1"/>
  <c r="H531" i="1" s="1"/>
  <c r="H520" i="1"/>
  <c r="H517" i="1"/>
  <c r="H508" i="1"/>
  <c r="H509" i="1"/>
  <c r="C503" i="1"/>
  <c r="H504" i="1"/>
  <c r="E120" i="9"/>
  <c r="E118" i="9"/>
  <c r="E116" i="9"/>
  <c r="E115" i="9"/>
  <c r="E112" i="9"/>
  <c r="H489" i="1"/>
  <c r="E108" i="9"/>
  <c r="H486" i="1"/>
  <c r="H487" i="1"/>
  <c r="H477" i="1"/>
  <c r="H476" i="1"/>
  <c r="H474" i="1"/>
  <c r="C470" i="1"/>
  <c r="G470" i="1" s="1"/>
  <c r="C467" i="1"/>
  <c r="E466" i="4"/>
  <c r="D460" i="1" s="1"/>
  <c r="H465" i="1"/>
  <c r="C464" i="1"/>
  <c r="H464" i="1" s="1"/>
  <c r="H462" i="1"/>
  <c r="G458" i="1"/>
  <c r="H457" i="1"/>
  <c r="E104" i="9"/>
  <c r="B104" i="9" s="1"/>
  <c r="C451" i="1"/>
  <c r="H451" i="1" s="1"/>
  <c r="E100" i="9"/>
  <c r="B100" i="9" s="1"/>
  <c r="H449" i="1"/>
  <c r="G446" i="1"/>
  <c r="H445" i="1"/>
  <c r="C439" i="1"/>
  <c r="E96" i="9"/>
  <c r="B96" i="9" s="1"/>
  <c r="E92" i="9"/>
  <c r="G434" i="1"/>
  <c r="E431" i="4"/>
  <c r="D425" i="1" s="1"/>
  <c r="C407" i="1"/>
  <c r="H407" i="1"/>
  <c r="H408" i="1"/>
  <c r="C393" i="1"/>
  <c r="H382" i="1"/>
  <c r="H376" i="1"/>
  <c r="F379" i="4"/>
  <c r="H373" i="1"/>
  <c r="H372" i="1"/>
  <c r="H364" i="1"/>
  <c r="H359" i="1"/>
  <c r="C349" i="1"/>
  <c r="H349" i="1" s="1"/>
  <c r="G348" i="1"/>
  <c r="C336" i="1"/>
  <c r="H321" i="1"/>
  <c r="F322" i="4"/>
  <c r="C317" i="1"/>
  <c r="G314" i="1"/>
  <c r="G308" i="1"/>
  <c r="H307" i="1"/>
  <c r="F310" i="4"/>
  <c r="C305" i="1"/>
  <c r="H300" i="1"/>
  <c r="H421" i="1"/>
  <c r="F426" i="4"/>
  <c r="C293" i="1"/>
  <c r="E88" i="9"/>
  <c r="B88" i="9" s="1"/>
  <c r="C285" i="1"/>
  <c r="H285" i="1" s="1"/>
  <c r="E84" i="9"/>
  <c r="E273" i="4"/>
  <c r="D269" i="1" s="1"/>
  <c r="C279" i="1"/>
  <c r="H279" i="1" s="1"/>
  <c r="C274" i="1"/>
  <c r="G268" i="1"/>
  <c r="F269" i="4"/>
  <c r="G263" i="1"/>
  <c r="H259" i="1"/>
  <c r="F263" i="4"/>
  <c r="H249" i="1"/>
  <c r="G248" i="1"/>
  <c r="H247" i="1"/>
  <c r="H244" i="1"/>
  <c r="F246" i="4"/>
  <c r="H237" i="1"/>
  <c r="E71" i="9"/>
  <c r="C230" i="1"/>
  <c r="E230" i="4"/>
  <c r="D226" i="1" s="1"/>
  <c r="C227" i="1"/>
  <c r="C221" i="1"/>
  <c r="D221" i="4"/>
  <c r="C217" i="1" s="1"/>
  <c r="H222" i="1"/>
  <c r="E221" i="4"/>
  <c r="D217" i="1" s="1"/>
  <c r="H211" i="1"/>
  <c r="F208" i="4"/>
  <c r="H192" i="1"/>
  <c r="G191" i="1"/>
  <c r="G185" i="1"/>
  <c r="H187" i="1"/>
  <c r="G176" i="1"/>
  <c r="F170" i="4"/>
  <c r="G170" i="1"/>
  <c r="C166" i="1"/>
  <c r="H166" i="1" s="1"/>
  <c r="G164" i="1"/>
  <c r="F160" i="4"/>
  <c r="C156" i="1"/>
  <c r="H153" i="1"/>
  <c r="G150" i="1"/>
  <c r="H147" i="1"/>
  <c r="G146" i="1"/>
  <c r="H145" i="1"/>
  <c r="H142" i="1"/>
  <c r="D140" i="4"/>
  <c r="F140" i="4" s="1"/>
  <c r="G139" i="1"/>
  <c r="D134" i="4"/>
  <c r="F134" i="4" s="1"/>
  <c r="C131" i="1"/>
  <c r="F129" i="4"/>
  <c r="H120" i="1"/>
  <c r="H114" i="1"/>
  <c r="H113" i="1"/>
  <c r="E46" i="9"/>
  <c r="B46" i="9" s="1"/>
  <c r="H108" i="1"/>
  <c r="F107" i="4"/>
  <c r="C103" i="1"/>
  <c r="H103" i="1" s="1"/>
  <c r="C94" i="1"/>
  <c r="H94" i="1" s="1"/>
  <c r="F91" i="4"/>
  <c r="H92" i="1"/>
  <c r="G91" i="1"/>
  <c r="F232" i="9"/>
  <c r="C87" i="1"/>
  <c r="E82" i="4"/>
  <c r="D78" i="1" s="1"/>
  <c r="H86" i="1"/>
  <c r="E40" i="9"/>
  <c r="B40" i="9" s="1"/>
  <c r="G82" i="1"/>
  <c r="F83" i="4"/>
  <c r="C79" i="1"/>
  <c r="H79" i="1" s="1"/>
  <c r="H77" i="1"/>
  <c r="H76" i="1"/>
  <c r="C73" i="1"/>
  <c r="H73" i="1" s="1"/>
  <c r="H71" i="1"/>
  <c r="H70" i="1"/>
  <c r="C67" i="1"/>
  <c r="H67" i="1"/>
  <c r="H66" i="1"/>
  <c r="E35" i="9"/>
  <c r="G64" i="1"/>
  <c r="H60" i="1"/>
  <c r="E33" i="9"/>
  <c r="B33" i="9" s="1"/>
  <c r="F61" i="4"/>
  <c r="G58" i="1"/>
  <c r="F58" i="4"/>
  <c r="C54" i="1"/>
  <c r="H54" i="1" s="1"/>
  <c r="E30" i="9"/>
  <c r="H46" i="1"/>
  <c r="H44" i="1"/>
  <c r="H42" i="1"/>
  <c r="H37" i="1"/>
  <c r="H32" i="1"/>
  <c r="H31" i="1"/>
  <c r="E29" i="9"/>
  <c r="B29" i="9" s="1"/>
  <c r="H28" i="1"/>
  <c r="F29" i="4"/>
  <c r="G25" i="1"/>
  <c r="F23" i="4"/>
  <c r="H20" i="1"/>
  <c r="F229" i="9"/>
  <c r="B229" i="9" s="1"/>
  <c r="H19" i="1"/>
  <c r="H14" i="1"/>
  <c r="H8" i="1"/>
  <c r="F76" i="5"/>
  <c r="C1081" i="1"/>
  <c r="F572" i="4"/>
  <c r="C566" i="1"/>
  <c r="H566" i="1" s="1"/>
  <c r="H18" i="1"/>
  <c r="H24" i="1"/>
  <c r="H30" i="1"/>
  <c r="H36" i="1"/>
  <c r="G43" i="1"/>
  <c r="H81" i="1"/>
  <c r="H87" i="1"/>
  <c r="H93" i="1"/>
  <c r="H99" i="1"/>
  <c r="G106" i="1"/>
  <c r="H112" i="1"/>
  <c r="H118" i="1"/>
  <c r="C125" i="1"/>
  <c r="H125" i="1" s="1"/>
  <c r="H165" i="1"/>
  <c r="H177" i="1"/>
  <c r="H183" i="1"/>
  <c r="H189" i="1"/>
  <c r="G227" i="1"/>
  <c r="G239" i="1"/>
  <c r="H264" i="1"/>
  <c r="H312" i="1"/>
  <c r="H319" i="1"/>
  <c r="G326" i="1"/>
  <c r="H360" i="1"/>
  <c r="H380" i="1"/>
  <c r="H552" i="1"/>
  <c r="H599" i="1"/>
  <c r="H1508" i="1"/>
  <c r="F165" i="5"/>
  <c r="C1170" i="1"/>
  <c r="H1170" i="1" s="1"/>
  <c r="E203" i="5"/>
  <c r="D1215" i="1"/>
  <c r="H1215" i="1" s="1"/>
  <c r="F291" i="5"/>
  <c r="C1295" i="1"/>
  <c r="G1295" i="1" s="1"/>
  <c r="H6" i="1"/>
  <c r="H12" i="1"/>
  <c r="H51" i="1"/>
  <c r="H57" i="1"/>
  <c r="H63" i="1"/>
  <c r="H69" i="1"/>
  <c r="H75" i="1"/>
  <c r="H132" i="1"/>
  <c r="H144" i="1"/>
  <c r="G152" i="1"/>
  <c r="G158" i="1"/>
  <c r="H196" i="1"/>
  <c r="G203" i="1"/>
  <c r="G215" i="1"/>
  <c r="H271" i="1"/>
  <c r="G298" i="1"/>
  <c r="H306" i="1"/>
  <c r="H333" i="1"/>
  <c r="H469" i="1"/>
  <c r="H501" i="1"/>
  <c r="H507" i="1"/>
  <c r="H513" i="1"/>
  <c r="H540" i="1"/>
  <c r="H1036" i="1"/>
  <c r="G1043" i="1"/>
  <c r="G1049" i="1"/>
  <c r="H1469" i="1"/>
  <c r="F35" i="5"/>
  <c r="C1040" i="1"/>
  <c r="G1040" i="1" s="1"/>
  <c r="F45" i="5"/>
  <c r="C1050" i="1"/>
  <c r="H1050" i="1" s="1"/>
  <c r="C615" i="1"/>
  <c r="H615" i="1" s="1"/>
  <c r="F562" i="4"/>
  <c r="C556" i="1"/>
  <c r="H556" i="1" s="1"/>
  <c r="F10" i="6"/>
  <c r="C1406" i="1"/>
  <c r="G1406" i="1" s="1"/>
  <c r="H15" i="1"/>
  <c r="H21" i="1"/>
  <c r="H27" i="1"/>
  <c r="H33" i="1"/>
  <c r="H47" i="1"/>
  <c r="H84" i="1"/>
  <c r="H90" i="1"/>
  <c r="H96" i="1"/>
  <c r="H109" i="1"/>
  <c r="G115" i="1"/>
  <c r="H122" i="1"/>
  <c r="H128" i="1"/>
  <c r="H162" i="1"/>
  <c r="G168" i="1"/>
  <c r="H180" i="1"/>
  <c r="G236" i="1"/>
  <c r="H261" i="1"/>
  <c r="H267" i="1"/>
  <c r="G323" i="1"/>
  <c r="H371" i="1"/>
  <c r="C383" i="1"/>
  <c r="H383" i="1" s="1"/>
  <c r="H396" i="1"/>
  <c r="D402" i="1"/>
  <c r="H447" i="1"/>
  <c r="H453" i="1"/>
  <c r="H459" i="1"/>
  <c r="H484" i="1"/>
  <c r="H522" i="1"/>
  <c r="C536" i="1"/>
  <c r="H536" i="1" s="1"/>
  <c r="H603" i="1"/>
  <c r="H609" i="1"/>
  <c r="H628" i="1"/>
  <c r="H636" i="1"/>
  <c r="G1151" i="1"/>
  <c r="H1505" i="1"/>
  <c r="F252" i="5"/>
  <c r="C1256" i="1"/>
  <c r="H1256" i="1" s="1"/>
  <c r="F581" i="4"/>
  <c r="C575" i="1"/>
  <c r="H575" i="1" s="1"/>
  <c r="C212" i="1"/>
  <c r="G212" i="1" s="1"/>
  <c r="F171" i="5"/>
  <c r="C1176" i="1"/>
  <c r="H1176" i="1" s="1"/>
  <c r="C523" i="1"/>
  <c r="H523" i="1" s="1"/>
  <c r="C597" i="1"/>
  <c r="H597" i="1" s="1"/>
  <c r="H705" i="1"/>
  <c r="C1152" i="1"/>
  <c r="H302" i="1"/>
  <c r="C344" i="1"/>
  <c r="C350" i="1"/>
  <c r="H350" i="1" s="1"/>
  <c r="G365" i="1"/>
  <c r="H410" i="1"/>
  <c r="H461" i="1"/>
  <c r="G467" i="1"/>
  <c r="C544" i="1"/>
  <c r="F8" i="5"/>
  <c r="C1013" i="1"/>
  <c r="F29" i="5"/>
  <c r="C1034" i="1"/>
  <c r="H1034" i="1" s="1"/>
  <c r="F82" i="5"/>
  <c r="C1087" i="1"/>
  <c r="G156" i="9"/>
  <c r="C601" i="1"/>
  <c r="F36" i="6"/>
  <c r="C1432" i="1"/>
  <c r="F66" i="6"/>
  <c r="C1462" i="1"/>
  <c r="I36" i="3"/>
  <c r="D1577" i="1"/>
  <c r="H5" i="1"/>
  <c r="H11" i="1"/>
  <c r="H50" i="1"/>
  <c r="H56" i="1"/>
  <c r="H62" i="1"/>
  <c r="H68" i="1"/>
  <c r="H74" i="1"/>
  <c r="H131" i="1"/>
  <c r="G137" i="1"/>
  <c r="H151" i="1"/>
  <c r="G157" i="1"/>
  <c r="H195" i="1"/>
  <c r="H208" i="1"/>
  <c r="H220" i="1"/>
  <c r="G251" i="1"/>
  <c r="H276" i="1"/>
  <c r="H282" i="1"/>
  <c r="G332" i="1"/>
  <c r="G338" i="1"/>
  <c r="H392" i="1"/>
  <c r="H405" i="1"/>
  <c r="D431" i="1"/>
  <c r="G431" i="1" s="1"/>
  <c r="H558" i="1"/>
  <c r="H564" i="1"/>
  <c r="H579" i="1"/>
  <c r="C585" i="1"/>
  <c r="H585" i="1" s="1"/>
  <c r="G1082" i="1"/>
  <c r="F130" i="6"/>
  <c r="C1526" i="1"/>
  <c r="H555" i="1"/>
  <c r="H561" i="1"/>
  <c r="H574" i="1"/>
  <c r="H594" i="1"/>
  <c r="H600" i="1"/>
  <c r="H625" i="1"/>
  <c r="H631" i="1"/>
  <c r="F314" i="4"/>
  <c r="C309" i="1"/>
  <c r="H309" i="1" s="1"/>
  <c r="F557" i="4"/>
  <c r="C551" i="1"/>
  <c r="H551" i="1" s="1"/>
  <c r="H156" i="9"/>
  <c r="D601" i="1"/>
  <c r="J1578" i="1"/>
  <c r="E536" i="4"/>
  <c r="D530" i="1" s="1"/>
  <c r="F220" i="5"/>
  <c r="C1224" i="1"/>
  <c r="H1224" i="1" s="1"/>
  <c r="E311" i="9"/>
  <c r="B311" i="9" s="1"/>
  <c r="E317" i="9"/>
  <c r="B317" i="9" s="1"/>
  <c r="E321" i="9"/>
  <c r="H569" i="1"/>
  <c r="H1035" i="1"/>
  <c r="H1507" i="1"/>
  <c r="H1520" i="1"/>
  <c r="D1526" i="1"/>
  <c r="D38" i="7"/>
  <c r="H660" i="1"/>
  <c r="H666" i="1"/>
  <c r="H672" i="1"/>
  <c r="H678" i="1"/>
  <c r="H684" i="1"/>
  <c r="H690" i="1"/>
  <c r="H696" i="1"/>
  <c r="H702" i="1"/>
  <c r="H708" i="1"/>
  <c r="H714" i="1"/>
  <c r="H720" i="1"/>
  <c r="H726" i="1"/>
  <c r="H732" i="1"/>
  <c r="H738" i="1"/>
  <c r="H744" i="1"/>
  <c r="H750" i="1"/>
  <c r="H756" i="1"/>
  <c r="H762" i="1"/>
  <c r="H768" i="1"/>
  <c r="H774" i="1"/>
  <c r="H780" i="1"/>
  <c r="H786" i="1"/>
  <c r="H792" i="1"/>
  <c r="H798" i="1"/>
  <c r="H810" i="1"/>
  <c r="H816" i="1"/>
  <c r="H828" i="1"/>
  <c r="H834" i="1"/>
  <c r="H840" i="1"/>
  <c r="H846" i="1"/>
  <c r="H852" i="1"/>
  <c r="H858" i="1"/>
  <c r="H870" i="1"/>
  <c r="H876" i="1"/>
  <c r="H882" i="1"/>
  <c r="H888" i="1"/>
  <c r="H894" i="1"/>
  <c r="H906" i="1"/>
  <c r="H912" i="1"/>
  <c r="H924" i="1"/>
  <c r="H930" i="1"/>
  <c r="H936" i="1"/>
  <c r="H942" i="1"/>
  <c r="H948" i="1"/>
  <c r="H960" i="1"/>
  <c r="H966" i="1"/>
  <c r="H978" i="1"/>
  <c r="H984" i="1"/>
  <c r="H990" i="1"/>
  <c r="H996" i="1"/>
  <c r="H1002" i="1"/>
  <c r="H1008" i="1"/>
  <c r="H1016" i="1"/>
  <c r="H1023" i="1"/>
  <c r="H1029" i="1"/>
  <c r="H1042" i="1"/>
  <c r="H1048" i="1"/>
  <c r="H1054" i="1"/>
  <c r="H1060" i="1"/>
  <c r="G1073" i="1"/>
  <c r="G1106" i="1"/>
  <c r="G1118" i="1"/>
  <c r="H1137" i="1"/>
  <c r="H1488" i="1"/>
  <c r="H1501" i="1"/>
  <c r="H1527" i="1"/>
  <c r="H1533" i="1"/>
  <c r="E647" i="4"/>
  <c r="D641" i="1" s="1"/>
  <c r="E119" i="5"/>
  <c r="D1124" i="1" s="1"/>
  <c r="F143" i="5"/>
  <c r="C1148" i="1"/>
  <c r="G1148" i="1" s="1"/>
  <c r="D274" i="5"/>
  <c r="C1281" i="1"/>
  <c r="G1281" i="1" s="1"/>
  <c r="F13" i="6"/>
  <c r="C1409" i="1"/>
  <c r="G1409" i="1" s="1"/>
  <c r="F107" i="6"/>
  <c r="C1503" i="1"/>
  <c r="E38" i="7"/>
  <c r="E130" i="9"/>
  <c r="B130" i="9" s="1"/>
  <c r="G1133" i="1"/>
  <c r="G1139" i="1"/>
  <c r="E178" i="5"/>
  <c r="D1182" i="1" s="1"/>
  <c r="E307" i="9"/>
  <c r="B307" i="9" s="1"/>
  <c r="H553" i="1"/>
  <c r="H572" i="1"/>
  <c r="H598" i="1"/>
  <c r="E262" i="4"/>
  <c r="D258" i="1" s="1"/>
  <c r="E135" i="5"/>
  <c r="D1140" i="1" s="1"/>
  <c r="D25" i="8"/>
  <c r="C1602" i="1" s="1"/>
  <c r="H1602" i="1" s="1"/>
  <c r="C1604" i="1"/>
  <c r="H1604" i="1" s="1"/>
  <c r="H711" i="1"/>
  <c r="H717" i="1"/>
  <c r="H723" i="1"/>
  <c r="H729" i="1"/>
  <c r="H735" i="1"/>
  <c r="H741" i="1"/>
  <c r="H747" i="1"/>
  <c r="H753" i="1"/>
  <c r="H759" i="1"/>
  <c r="H765" i="1"/>
  <c r="H771" i="1"/>
  <c r="H777" i="1"/>
  <c r="H783" i="1"/>
  <c r="H789" i="1"/>
  <c r="H795" i="1"/>
  <c r="G807" i="1"/>
  <c r="H813" i="1"/>
  <c r="G825" i="1"/>
  <c r="G843" i="1"/>
  <c r="G861" i="1"/>
  <c r="H867" i="1"/>
  <c r="H885" i="1"/>
  <c r="H909" i="1"/>
  <c r="H915" i="1"/>
  <c r="H921" i="1"/>
  <c r="H933" i="1"/>
  <c r="H939" i="1"/>
  <c r="H963" i="1"/>
  <c r="H969" i="1"/>
  <c r="H975" i="1"/>
  <c r="H987" i="1"/>
  <c r="H993" i="1"/>
  <c r="H999" i="1"/>
  <c r="H1005" i="1"/>
  <c r="H1020" i="1"/>
  <c r="H1026" i="1"/>
  <c r="H1032" i="1"/>
  <c r="H1051" i="1"/>
  <c r="H1057" i="1"/>
  <c r="G1070" i="1"/>
  <c r="G1097" i="1"/>
  <c r="G1103" i="1"/>
  <c r="G1109" i="1"/>
  <c r="G1121" i="1"/>
  <c r="H1428" i="1"/>
  <c r="H1484" i="1"/>
  <c r="G1498" i="1"/>
  <c r="H1511" i="1"/>
  <c r="H1530" i="1"/>
  <c r="H1545" i="1"/>
  <c r="G1551" i="1"/>
  <c r="J1576" i="1"/>
  <c r="E202" i="4"/>
  <c r="D198" i="1" s="1"/>
  <c r="E522" i="4"/>
  <c r="D516" i="1" s="1"/>
  <c r="E584" i="4"/>
  <c r="D578" i="1" s="1"/>
  <c r="E147" i="5"/>
  <c r="D1152" i="1" s="1"/>
  <c r="D22" i="7"/>
  <c r="E38" i="9"/>
  <c r="E42" i="9"/>
  <c r="B42" i="9" s="1"/>
  <c r="E77" i="9"/>
  <c r="B77" i="9" s="1"/>
  <c r="E81" i="9"/>
  <c r="B81" i="9" s="1"/>
  <c r="E128" i="9"/>
  <c r="E132" i="9"/>
  <c r="F545" i="4"/>
  <c r="C539" i="1"/>
  <c r="H539" i="1" s="1"/>
  <c r="E50" i="9"/>
  <c r="E54" i="9"/>
  <c r="E294" i="9"/>
  <c r="E320" i="9"/>
  <c r="B320" i="9" s="1"/>
  <c r="E48" i="9"/>
  <c r="B48" i="9" s="1"/>
  <c r="E52" i="9"/>
  <c r="E56" i="9"/>
  <c r="B56" i="9" s="1"/>
  <c r="F230" i="9"/>
  <c r="B230" i="9" s="1"/>
  <c r="F238" i="9"/>
  <c r="B238" i="9" s="1"/>
  <c r="F242" i="9"/>
  <c r="F250" i="9"/>
  <c r="F254" i="9"/>
  <c r="B254" i="9" s="1"/>
  <c r="F262" i="9"/>
  <c r="F266" i="9"/>
  <c r="F274" i="9"/>
  <c r="F278" i="9"/>
  <c r="F286" i="9"/>
  <c r="B286" i="9" s="1"/>
  <c r="F290" i="9"/>
  <c r="B290" i="9" s="1"/>
  <c r="E304" i="9"/>
  <c r="B304" i="9" s="1"/>
  <c r="E340" i="9"/>
  <c r="B340" i="9" s="1"/>
  <c r="E53" i="9"/>
  <c r="B53" i="9" s="1"/>
  <c r="E57" i="9"/>
  <c r="E80" i="9"/>
  <c r="B80" i="9" s="1"/>
  <c r="F231" i="9"/>
  <c r="F235" i="9"/>
  <c r="F239" i="9"/>
  <c r="B239" i="9" s="1"/>
  <c r="F243" i="9"/>
  <c r="B243" i="9" s="1"/>
  <c r="F247" i="9"/>
  <c r="F251" i="9"/>
  <c r="F255" i="9"/>
  <c r="B255" i="9" s="1"/>
  <c r="F259" i="9"/>
  <c r="B259" i="9" s="1"/>
  <c r="F263" i="9"/>
  <c r="B263" i="9" s="1"/>
  <c r="F267" i="9"/>
  <c r="B267" i="9" s="1"/>
  <c r="F271" i="9"/>
  <c r="F275" i="9"/>
  <c r="B275" i="9" s="1"/>
  <c r="F279" i="9"/>
  <c r="F283" i="9"/>
  <c r="F287" i="9"/>
  <c r="B287" i="9" s="1"/>
  <c r="F291" i="9"/>
  <c r="B291" i="9" s="1"/>
  <c r="F341" i="9"/>
  <c r="B341" i="9" s="1"/>
  <c r="E330" i="9"/>
  <c r="F240" i="9"/>
  <c r="B240" i="9" s="1"/>
  <c r="F248" i="9"/>
  <c r="B248" i="9" s="1"/>
  <c r="F256" i="9"/>
  <c r="B256" i="9" s="1"/>
  <c r="F260" i="9"/>
  <c r="B260" i="9" s="1"/>
  <c r="F268" i="9"/>
  <c r="B268" i="9" s="1"/>
  <c r="F272" i="9"/>
  <c r="F284" i="9"/>
  <c r="G280" i="1"/>
  <c r="G292" i="1"/>
  <c r="H301" i="1"/>
  <c r="H315" i="1"/>
  <c r="H335" i="1"/>
  <c r="G381" i="1"/>
  <c r="H387" i="1"/>
  <c r="G414" i="1"/>
  <c r="H450" i="1"/>
  <c r="H456" i="1"/>
  <c r="H475" i="1"/>
  <c r="H481" i="1"/>
  <c r="H488" i="1"/>
  <c r="H494" i="1"/>
  <c r="H519" i="1"/>
  <c r="H525" i="1"/>
  <c r="H533" i="1"/>
  <c r="H570" i="1"/>
  <c r="H576" i="1"/>
  <c r="H626" i="1"/>
  <c r="H1065" i="1"/>
  <c r="G1142" i="1"/>
  <c r="G1154" i="1"/>
  <c r="G1166" i="1"/>
  <c r="G1172" i="1"/>
  <c r="G1178" i="1"/>
  <c r="G1199" i="1"/>
  <c r="H1236" i="1"/>
  <c r="H1248" i="1"/>
  <c r="H1254" i="1"/>
  <c r="H1262" i="1"/>
  <c r="G1403" i="1"/>
  <c r="G1415" i="1"/>
  <c r="G1421" i="1"/>
  <c r="G1453" i="1"/>
  <c r="H1459" i="1"/>
  <c r="G1465" i="1"/>
  <c r="H1509" i="1"/>
  <c r="G1522" i="1"/>
  <c r="H1562" i="1"/>
  <c r="H1574" i="1"/>
  <c r="J1580" i="1"/>
  <c r="D153" i="4"/>
  <c r="C149" i="1" s="1"/>
  <c r="E219" i="5"/>
  <c r="E78" i="9"/>
  <c r="B78" i="9" s="1"/>
  <c r="E125" i="9"/>
  <c r="B125" i="9" s="1"/>
  <c r="F233" i="9"/>
  <c r="B233" i="9" s="1"/>
  <c r="F237" i="9"/>
  <c r="F241" i="9"/>
  <c r="F245" i="9"/>
  <c r="F249" i="9"/>
  <c r="F253" i="9"/>
  <c r="F257" i="9"/>
  <c r="B257" i="9" s="1"/>
  <c r="F261" i="9"/>
  <c r="F265" i="9"/>
  <c r="B265" i="9" s="1"/>
  <c r="F269" i="9"/>
  <c r="B269" i="9" s="1"/>
  <c r="F273" i="9"/>
  <c r="B273" i="9" s="1"/>
  <c r="F277" i="9"/>
  <c r="F281" i="9"/>
  <c r="B281" i="9" s="1"/>
  <c r="F285" i="9"/>
  <c r="B285" i="9" s="1"/>
  <c r="F289" i="9"/>
  <c r="E328" i="9"/>
  <c r="B328" i="9" s="1"/>
  <c r="E332"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41" i="1"/>
  <c r="G541" i="1"/>
  <c r="G543" i="1"/>
  <c r="H544" i="1"/>
  <c r="G544" i="1"/>
  <c r="G545" i="1"/>
  <c r="H545" i="1"/>
  <c r="H547" i="1"/>
  <c r="G547" i="1"/>
  <c r="H548" i="1"/>
  <c r="G548" i="1"/>
  <c r="G549" i="1"/>
  <c r="H550" i="1"/>
  <c r="G550"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G603" i="1"/>
  <c r="H604" i="1"/>
  <c r="G604" i="1"/>
  <c r="H605" i="1"/>
  <c r="G605" i="1"/>
  <c r="H608" i="1"/>
  <c r="G608" i="1"/>
  <c r="G609"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6" i="1"/>
  <c r="H1046" i="1"/>
  <c r="G1047" i="1"/>
  <c r="H1047"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9" i="1"/>
  <c r="G1279" i="1"/>
  <c r="H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H1548" i="1"/>
  <c r="G1548" i="1"/>
  <c r="J1548" i="1"/>
  <c r="H1550" i="1"/>
  <c r="G1550" i="1"/>
  <c r="J1550" i="1"/>
  <c r="H1552" i="1"/>
  <c r="G1552" i="1"/>
  <c r="J1552" i="1"/>
  <c r="H1554" i="1"/>
  <c r="G1554" i="1"/>
  <c r="J1554" i="1"/>
  <c r="G1556" i="1"/>
  <c r="H1556" i="1"/>
  <c r="G1557" i="1"/>
  <c r="G1558" i="1"/>
  <c r="H1559" i="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6" i="9"/>
  <c r="B28" i="9"/>
  <c r="B30" i="9"/>
  <c r="B35" i="9"/>
  <c r="B38" i="9"/>
  <c r="B41" i="9"/>
  <c r="B44" i="9"/>
  <c r="B45" i="9"/>
  <c r="E49" i="9"/>
  <c r="B50" i="9"/>
  <c r="B52" i="9"/>
  <c r="B54" i="9"/>
  <c r="B57" i="9"/>
  <c r="B59" i="9"/>
  <c r="B60" i="9"/>
  <c r="B62" i="9"/>
  <c r="B64" i="9"/>
  <c r="B65" i="9"/>
  <c r="B66" i="9"/>
  <c r="B67" i="9"/>
  <c r="B68" i="9"/>
  <c r="B70" i="9"/>
  <c r="B72" i="9"/>
  <c r="E73" i="9"/>
  <c r="B74" i="9"/>
  <c r="E75" i="9"/>
  <c r="B75" i="9" s="1"/>
  <c r="B84" i="9"/>
  <c r="B89" i="9"/>
  <c r="B90" i="9"/>
  <c r="B91" i="9"/>
  <c r="B92" i="9"/>
  <c r="B93" i="9"/>
  <c r="B94" i="9"/>
  <c r="B98" i="9"/>
  <c r="B101" i="9"/>
  <c r="B102" i="9"/>
  <c r="B103" i="9"/>
  <c r="B105" i="9"/>
  <c r="B106" i="9"/>
  <c r="B108" i="9"/>
  <c r="E111" i="9"/>
  <c r="B111" i="9" s="1"/>
  <c r="B112" i="9"/>
  <c r="B113" i="9"/>
  <c r="B114" i="9"/>
  <c r="B115" i="9"/>
  <c r="B116" i="9"/>
  <c r="B117" i="9"/>
  <c r="B118" i="9"/>
  <c r="B120" i="9"/>
  <c r="B127" i="9"/>
  <c r="B128" i="9"/>
  <c r="B129" i="9"/>
  <c r="B132" i="9"/>
  <c r="B136" i="9"/>
  <c r="B137" i="9"/>
  <c r="B138" i="9"/>
  <c r="B139" i="9"/>
  <c r="B140" i="9"/>
  <c r="B141" i="9"/>
  <c r="B142" i="9"/>
  <c r="B146" i="9"/>
  <c r="B148" i="9"/>
  <c r="B149" i="9"/>
  <c r="B150" i="9"/>
  <c r="B151" i="9"/>
  <c r="B153" i="9"/>
  <c r="E155" i="9"/>
  <c r="B155" i="9" s="1"/>
  <c r="E157" i="9"/>
  <c r="B157" i="9" s="1"/>
  <c r="B160" i="9"/>
  <c r="B161" i="9"/>
  <c r="B162" i="9"/>
  <c r="B163" i="9"/>
  <c r="B164" i="9"/>
  <c r="B165" i="9"/>
  <c r="B168" i="9"/>
  <c r="E169" i="9"/>
  <c r="B169" i="9" s="1"/>
  <c r="E170" i="9"/>
  <c r="B170" i="9" s="1"/>
  <c r="B172" i="9"/>
  <c r="B232" i="9"/>
  <c r="B242" i="9"/>
  <c r="F244" i="9"/>
  <c r="B244" i="9" s="1"/>
  <c r="B251" i="9"/>
  <c r="F252" i="9"/>
  <c r="B252" i="9" s="1"/>
  <c r="F258" i="9"/>
  <c r="B258" i="9" s="1"/>
  <c r="B262" i="9"/>
  <c r="B266" i="9"/>
  <c r="F270" i="9"/>
  <c r="B274" i="9"/>
  <c r="B278" i="9"/>
  <c r="B294" i="9"/>
  <c r="E313" i="9"/>
  <c r="B313" i="9" s="1"/>
  <c r="B318" i="9"/>
  <c r="B321" i="9"/>
  <c r="B323" i="9"/>
  <c r="B324" i="9"/>
  <c r="B326" i="9"/>
  <c r="B330" i="9"/>
  <c r="B332" i="9"/>
  <c r="B333"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C623" i="1"/>
  <c r="G627" i="1"/>
  <c r="G628" i="1"/>
  <c r="G626" i="1"/>
  <c r="G624" i="1"/>
  <c r="F630" i="4"/>
  <c r="G625" i="1"/>
  <c r="G619" i="1"/>
  <c r="G620" i="1"/>
  <c r="E167" i="9"/>
  <c r="B167" i="9" s="1"/>
  <c r="E171" i="9"/>
  <c r="B171" i="9" s="1"/>
  <c r="G621" i="1"/>
  <c r="G612" i="1"/>
  <c r="G613" i="1"/>
  <c r="B289" i="9"/>
  <c r="F288" i="9"/>
  <c r="B288" i="9" s="1"/>
  <c r="G606" i="1"/>
  <c r="E158" i="9"/>
  <c r="B158" i="9" s="1"/>
  <c r="G607" i="1"/>
  <c r="G602" i="1"/>
  <c r="G597" i="1"/>
  <c r="G598" i="1"/>
  <c r="G599" i="1"/>
  <c r="F282" i="9"/>
  <c r="F280" i="9"/>
  <c r="B280" i="9" s="1"/>
  <c r="B279" i="9"/>
  <c r="G590" i="1"/>
  <c r="G588" i="1"/>
  <c r="G586" i="1"/>
  <c r="G587" i="1"/>
  <c r="G585" i="1"/>
  <c r="G583" i="1"/>
  <c r="G584" i="1"/>
  <c r="G582" i="1"/>
  <c r="G579" i="1"/>
  <c r="G577" i="1"/>
  <c r="G575" i="1"/>
  <c r="G573" i="1"/>
  <c r="G574" i="1"/>
  <c r="G572" i="1"/>
  <c r="G569" i="1"/>
  <c r="G570" i="1"/>
  <c r="G571"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1" i="1"/>
  <c r="G522" i="1"/>
  <c r="F526" i="4"/>
  <c r="G520" i="1"/>
  <c r="G517" i="1"/>
  <c r="G518" i="1"/>
  <c r="G519" i="1"/>
  <c r="G509" i="1"/>
  <c r="G513" i="1"/>
  <c r="G510" i="1"/>
  <c r="G508" i="1"/>
  <c r="G512" i="1"/>
  <c r="G506" i="1"/>
  <c r="E122" i="9"/>
  <c r="B122" i="9" s="1"/>
  <c r="E123" i="9"/>
  <c r="B123" i="9" s="1"/>
  <c r="E121" i="9"/>
  <c r="B121" i="9" s="1"/>
  <c r="H496" i="1"/>
  <c r="G496" i="1"/>
  <c r="E119" i="9"/>
  <c r="B119" i="9" s="1"/>
  <c r="G501" i="1"/>
  <c r="F264" i="9"/>
  <c r="B264" i="9" s="1"/>
  <c r="G498" i="1"/>
  <c r="G492" i="1"/>
  <c r="G493" i="1"/>
  <c r="B261" i="9"/>
  <c r="G495" i="1"/>
  <c r="G488" i="1"/>
  <c r="G489" i="1"/>
  <c r="G490" i="1"/>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H236" i="1"/>
  <c r="H230" i="1"/>
  <c r="G228" i="1"/>
  <c r="G222" i="1"/>
  <c r="H224" i="1"/>
  <c r="H218" i="1"/>
  <c r="G220" i="1"/>
  <c r="F246" i="9"/>
  <c r="B246" i="9" s="1"/>
  <c r="G216" i="1"/>
  <c r="G208" i="1"/>
  <c r="H206" i="1"/>
  <c r="F203" i="4"/>
  <c r="E61" i="9"/>
  <c r="B61" i="9" s="1"/>
  <c r="H200" i="1"/>
  <c r="G202" i="1"/>
  <c r="F194" i="4"/>
  <c r="H194" i="1"/>
  <c r="G190" i="1"/>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E47" i="9"/>
  <c r="B47" i="9" s="1"/>
  <c r="G128" i="1"/>
  <c r="G122" i="1"/>
  <c r="G119" i="1"/>
  <c r="G110" i="1"/>
  <c r="G104" i="1"/>
  <c r="G107" i="1"/>
  <c r="G98" i="1"/>
  <c r="G95" i="1"/>
  <c r="G89" i="1"/>
  <c r="E43" i="9"/>
  <c r="B43" i="9" s="1"/>
  <c r="F234" i="9"/>
  <c r="B234" i="9" s="1"/>
  <c r="G80" i="1"/>
  <c r="D82" i="4"/>
  <c r="G83" i="1"/>
  <c r="G77" i="1"/>
  <c r="E39" i="9"/>
  <c r="B39" i="9" s="1"/>
  <c r="G71" i="1"/>
  <c r="G65" i="1"/>
  <c r="G62" i="1"/>
  <c r="G56" i="1"/>
  <c r="G53" i="1"/>
  <c r="D49" i="4"/>
  <c r="C49" i="1"/>
  <c r="G49" i="1" s="1"/>
  <c r="G50" i="1"/>
  <c r="G47" i="1"/>
  <c r="G41" i="1"/>
  <c r="G44" i="1"/>
  <c r="C40" i="1"/>
  <c r="G40" i="1" s="1"/>
  <c r="G35" i="1"/>
  <c r="G38" i="1"/>
  <c r="G32" i="1"/>
  <c r="G26" i="1"/>
  <c r="G29" i="1"/>
  <c r="G20" i="1"/>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H1232" i="1"/>
  <c r="G1236" i="1"/>
  <c r="E331" i="9"/>
  <c r="B331" i="9" s="1"/>
  <c r="H1235" i="1"/>
  <c r="E325" i="9"/>
  <c r="B325" i="9" s="1"/>
  <c r="H1217" i="1"/>
  <c r="G1221" i="1"/>
  <c r="G1212" i="1"/>
  <c r="H1214" i="1"/>
  <c r="H1211" i="1"/>
  <c r="D203" i="5"/>
  <c r="H1199" i="1"/>
  <c r="H1185" i="1"/>
  <c r="G1185" i="1"/>
  <c r="G1188" i="1"/>
  <c r="H1184" i="1"/>
  <c r="H1178" i="1"/>
  <c r="G1179"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25" i="1"/>
  <c r="H40" i="1"/>
  <c r="H58" i="1"/>
  <c r="H64" i="1"/>
  <c r="H82" i="1"/>
  <c r="H91" i="1"/>
  <c r="H97" i="1"/>
  <c r="H106" i="1"/>
  <c r="H115" i="1"/>
  <c r="H124" i="1"/>
  <c r="H127" i="1"/>
  <c r="H130"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G642" i="1" s="1"/>
  <c r="D491" i="4"/>
  <c r="F502" i="4"/>
  <c r="D584" i="4"/>
  <c r="F589" i="4"/>
  <c r="H314" i="9"/>
  <c r="E88" i="5"/>
  <c r="H1683" i="1"/>
  <c r="G1683" i="1"/>
  <c r="D51" i="8"/>
  <c r="C1634" i="1"/>
  <c r="H1471" i="1"/>
  <c r="H1504" i="1"/>
  <c r="J1543" i="1"/>
  <c r="G1574" i="1"/>
  <c r="I1574" i="1" s="1"/>
  <c r="H1577" i="1"/>
  <c r="I1559" i="1"/>
  <c r="E106" i="4"/>
  <c r="D102" i="1" s="1"/>
  <c r="F262" i="4"/>
  <c r="D178" i="5"/>
  <c r="F181" i="5"/>
  <c r="H1465" i="1"/>
  <c r="G1481" i="1"/>
  <c r="H1498" i="1"/>
  <c r="G1514" i="1"/>
  <c r="H1534" i="1"/>
  <c r="J1541" i="1"/>
  <c r="G1543" i="1"/>
  <c r="I1543" i="1" s="1"/>
  <c r="G1569" i="1"/>
  <c r="G1595" i="1"/>
  <c r="H1679" i="1"/>
  <c r="G1679" i="1"/>
  <c r="D273" i="4"/>
  <c r="F274" i="4"/>
  <c r="E7" i="5"/>
  <c r="G1455" i="1"/>
  <c r="H1462" i="1"/>
  <c r="G146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G1546" i="1"/>
  <c r="H1557" i="1"/>
  <c r="I1557" i="1" s="1"/>
  <c r="H1565" i="1"/>
  <c r="H1572" i="1"/>
  <c r="G1575" i="1"/>
  <c r="I1575" i="1" s="1"/>
  <c r="G1578" i="1"/>
  <c r="I1578" i="1" s="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J1575" i="1"/>
  <c r="G1605" i="1"/>
  <c r="E373" i="4"/>
  <c r="D368" i="1" s="1"/>
  <c r="E597" i="4"/>
  <c r="D591" i="1" s="1"/>
  <c r="D119" i="5"/>
  <c r="F120" i="5"/>
  <c r="H1450" i="1"/>
  <c r="H1519" i="1"/>
  <c r="J1542" i="1"/>
  <c r="H1558" i="1"/>
  <c r="I1558" i="1" s="1"/>
  <c r="F112" i="4"/>
  <c r="D106" i="4"/>
  <c r="F260" i="5"/>
  <c r="D255" i="5"/>
  <c r="D43" i="4"/>
  <c r="D597" i="4"/>
  <c r="D647" i="4"/>
  <c r="D35" i="6"/>
  <c r="G203" i="9"/>
  <c r="E203" i="9" s="1"/>
  <c r="B203" i="9" s="1"/>
  <c r="F178" i="4"/>
  <c r="F222" i="4"/>
  <c r="F355" i="4"/>
  <c r="F427" i="4"/>
  <c r="F432" i="4"/>
  <c r="F480" i="4"/>
  <c r="D536" i="4"/>
  <c r="F13" i="5"/>
  <c r="E255" i="5"/>
  <c r="F6" i="6"/>
  <c r="D5" i="6"/>
  <c r="E6" i="7"/>
  <c r="B37" i="9"/>
  <c r="D125" i="4"/>
  <c r="D571" i="4"/>
  <c r="B247" i="9"/>
  <c r="B282" i="9"/>
  <c r="E35" i="6"/>
  <c r="D70" i="5"/>
  <c r="G315" i="9"/>
  <c r="G316" i="9"/>
  <c r="E316" i="9" s="1"/>
  <c r="B316" i="9" s="1"/>
  <c r="F298" i="9"/>
  <c r="H315" i="9"/>
  <c r="D202" i="4"/>
  <c r="D373" i="4"/>
  <c r="B73" i="9"/>
  <c r="B283" i="9"/>
  <c r="F537" i="4"/>
  <c r="F607" i="4"/>
  <c r="F150" i="5"/>
  <c r="E337" i="9"/>
  <c r="B337" i="9" s="1"/>
  <c r="F277" i="5"/>
  <c r="E5" i="6"/>
  <c r="B49" i="9"/>
  <c r="F197" i="5"/>
  <c r="B231" i="9"/>
  <c r="B245" i="9"/>
  <c r="B249" i="9"/>
  <c r="B284"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I30" i="3" l="1"/>
  <c r="C136" i="1"/>
  <c r="G350" i="1"/>
  <c r="I1548" i="1"/>
  <c r="G610" i="1"/>
  <c r="G331" i="1"/>
  <c r="I1545" i="1"/>
  <c r="H1208" i="1"/>
  <c r="I1554" i="1"/>
  <c r="I1566" i="1"/>
  <c r="H1040" i="1"/>
  <c r="I1552" i="1"/>
  <c r="I1541" i="1"/>
  <c r="G1583" i="1"/>
  <c r="D44" i="8"/>
  <c r="I39" i="3" s="1"/>
  <c r="I1544" i="1"/>
  <c r="F230" i="4"/>
  <c r="E310" i="9"/>
  <c r="B310" i="9" s="1"/>
  <c r="H1526" i="1"/>
  <c r="F89" i="6"/>
  <c r="G1478" i="1"/>
  <c r="H1424" i="1"/>
  <c r="H1406" i="1"/>
  <c r="G1224" i="1"/>
  <c r="H1152" i="1"/>
  <c r="F147" i="5"/>
  <c r="G1152" i="1"/>
  <c r="G1034" i="1"/>
  <c r="G1018" i="1"/>
  <c r="G1602" i="1"/>
  <c r="G1585" i="1"/>
  <c r="E156" i="9"/>
  <c r="B156" i="9" s="1"/>
  <c r="H601" i="1"/>
  <c r="G566" i="1"/>
  <c r="G539" i="1"/>
  <c r="G523" i="1"/>
  <c r="H431" i="1"/>
  <c r="F648" i="4"/>
  <c r="G388" i="1"/>
  <c r="E308" i="4"/>
  <c r="F221" i="4"/>
  <c r="H149" i="1"/>
  <c r="G125" i="1"/>
  <c r="H13" i="1"/>
  <c r="H3" i="1"/>
  <c r="H35" i="3"/>
  <c r="C1571" i="1"/>
  <c r="F7" i="4"/>
  <c r="I1564" i="1"/>
  <c r="H339" i="9"/>
  <c r="D1223" i="1"/>
  <c r="H338" i="9"/>
  <c r="D1207" i="1"/>
  <c r="F153" i="4"/>
  <c r="G149" i="1"/>
  <c r="G24" i="9"/>
  <c r="G1526" i="1"/>
  <c r="H24" i="9"/>
  <c r="I1570" i="1"/>
  <c r="G1215" i="1"/>
  <c r="G551" i="1"/>
  <c r="H34" i="3"/>
  <c r="C1555" i="1"/>
  <c r="I35" i="3"/>
  <c r="D1571" i="1"/>
  <c r="G161" i="1"/>
  <c r="H212" i="1"/>
  <c r="E152" i="4"/>
  <c r="I18" i="3" s="1"/>
  <c r="F12" i="5"/>
  <c r="H1148" i="1"/>
  <c r="G1604" i="1"/>
  <c r="G601" i="1"/>
  <c r="I1567" i="1"/>
  <c r="I1550" i="1"/>
  <c r="G1050" i="1"/>
  <c r="I1573" i="1"/>
  <c r="E177" i="5"/>
  <c r="G1170" i="1"/>
  <c r="H336" i="9"/>
  <c r="G1176" i="1"/>
  <c r="F274" i="5"/>
  <c r="C1278" i="1"/>
  <c r="F228" i="9"/>
  <c r="B228" i="9" s="1"/>
  <c r="B207" i="9"/>
  <c r="I1565" i="1"/>
  <c r="D1093" i="1"/>
  <c r="E69" i="5"/>
  <c r="D1074" i="1" s="1"/>
  <c r="D308" i="4"/>
  <c r="F308" i="4" s="1"/>
  <c r="I34" i="3"/>
  <c r="D1555" i="1"/>
  <c r="D485" i="1"/>
  <c r="E430" i="4"/>
  <c r="D424" i="1" s="1"/>
  <c r="H33" i="3"/>
  <c r="C1538" i="1"/>
  <c r="C1621"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F178" i="5"/>
  <c r="D177" i="5"/>
  <c r="C1182" i="1"/>
  <c r="H1634" i="1"/>
  <c r="G1634" i="1"/>
  <c r="F202" i="4"/>
  <c r="C198" i="1"/>
  <c r="D45" i="8"/>
  <c r="C1628" i="1"/>
  <c r="I1581" i="1"/>
  <c r="E535" i="4"/>
  <c r="E179" i="9"/>
  <c r="B179" i="9" s="1"/>
  <c r="E309" i="9"/>
  <c r="B309" i="9" s="1"/>
  <c r="F114" i="6"/>
  <c r="C1510" i="1"/>
  <c r="H30" i="3"/>
  <c r="E251" i="5"/>
  <c r="D1259" i="1"/>
  <c r="I1569" i="1"/>
  <c r="D360" i="4"/>
  <c r="D303"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E314" i="9"/>
  <c r="B314" i="9" s="1"/>
  <c r="I1561" i="1"/>
  <c r="D152" i="4"/>
  <c r="E315" i="9"/>
  <c r="B315" i="9" s="1"/>
  <c r="F43" i="4"/>
  <c r="C39" i="1"/>
  <c r="H642" i="1"/>
  <c r="E180" i="9"/>
  <c r="B180" i="9" s="1"/>
  <c r="F70" i="5"/>
  <c r="D69" i="5"/>
  <c r="C1075" i="1"/>
  <c r="F361" i="4"/>
  <c r="D6" i="4"/>
  <c r="I22" i="3"/>
  <c r="D1012" i="1"/>
  <c r="I1568" i="1"/>
  <c r="H136" i="1" l="1"/>
  <c r="G136" i="1"/>
  <c r="E176" i="5"/>
  <c r="D1180" i="1" s="1"/>
  <c r="G348" i="9"/>
  <c r="E348" i="9" s="1"/>
  <c r="E347" i="9" s="1"/>
  <c r="H19" i="9"/>
  <c r="E19" i="9" s="1"/>
  <c r="B19" i="9" s="1"/>
  <c r="I24" i="3"/>
  <c r="E6" i="5"/>
  <c r="H299" i="9" s="1"/>
  <c r="C303" i="1"/>
  <c r="H226" i="1"/>
  <c r="D148" i="1"/>
  <c r="E299" i="4"/>
  <c r="D295" i="1" s="1"/>
  <c r="E24" i="9"/>
  <c r="B24" i="9" s="1"/>
  <c r="G516" i="1"/>
  <c r="E336" i="9"/>
  <c r="B336" i="9" s="1"/>
  <c r="D1181" i="1"/>
  <c r="I23" i="3"/>
  <c r="G1017" i="1"/>
  <c r="H1571" i="1"/>
  <c r="G1571" i="1"/>
  <c r="E338" i="9"/>
  <c r="B338" i="9" s="1"/>
  <c r="H1278" i="1"/>
  <c r="G1278"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D1011" i="1" l="1"/>
  <c r="B348" i="9"/>
  <c r="E301" i="4"/>
  <c r="D297" i="1" s="1"/>
  <c r="E300" i="4"/>
  <c r="D296" i="1" s="1"/>
  <c r="E423" i="4"/>
  <c r="E644" i="4" s="1"/>
  <c r="H9" i="3"/>
  <c r="K3" i="9" s="1"/>
  <c r="F417" i="4"/>
  <c r="C412" i="1"/>
  <c r="E342" i="9"/>
  <c r="B343" i="9"/>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F300" i="4" l="1"/>
  <c r="H20" i="9"/>
  <c r="E425" i="4"/>
  <c r="D420" i="1" s="1"/>
  <c r="E424" i="4"/>
  <c r="D419" i="1" s="1"/>
  <c r="D418" i="1"/>
  <c r="I9" i="3"/>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F301" i="4"/>
  <c r="C297" i="1"/>
  <c r="H634" i="1"/>
  <c r="G634" i="1"/>
  <c r="E20" i="9" l="1"/>
  <c r="B20" i="9" s="1"/>
  <c r="H418" i="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C640" i="1"/>
  <c r="I19" i="3"/>
  <c r="D643" i="1"/>
  <c r="H334" i="9"/>
  <c r="G334" i="9"/>
  <c r="H638" i="1"/>
  <c r="G638" i="1"/>
  <c r="G297" i="9" l="1"/>
  <c r="E297" i="9" s="1"/>
  <c r="B297" i="9" s="1"/>
  <c r="E334" i="9"/>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<sst xmlns="http://schemas.openxmlformats.org/spreadsheetml/2006/main" count="4727" uniqueCount="3655">
  <si>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</si>
  <si>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</si>
  <si>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</si>
  <si>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</si>
  <si>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</si>
  <si>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</si>
  <si>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</si>
  <si>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</si>
  <si>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</si>
  <si>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</si>
  <si>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</si>
  <si>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</si>
  <si>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</si>
  <si>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</si>
  <si>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</si>
  <si>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</si>
  <si>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</si>
  <si>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</si>
  <si>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</si>
  <si>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</si>
  <si>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</si>
  <si>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</si>
  <si>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</si>
  <si>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</si>
  <si>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</si>
  <si>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</si>
  <si>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</si>
  <si>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</si>
  <si>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</si>
  <si>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</si>
  <si>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</si>
  <si>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</si>
  <si>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</si>
  <si>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</si>
  <si>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</si>
  <si>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</si>
  <si>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</si>
  <si>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</si>
  <si>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</si>
  <si>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</si>
  <si>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</si>
  <si>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</si>
  <si>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</si>
  <si>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</si>
  <si>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</si>
  <si>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</si>
  <si>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</si>
  <si>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</si>
  <si>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</si>
  <si>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</si>
  <si>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</si>
  <si>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</si>
  <si>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</si>
  <si>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</si>
  <si>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</si>
  <si>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</si>
  <si>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</si>
  <si>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</si>
  <si>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</si>
  <si>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</si>
  <si>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</si>
  <si>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</si>
  <si>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</si>
  <si>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</si>
  <si>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</si>
  <si>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</si>
  <si>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</si>
  <si>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</si>
  <si>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</si>
  <si>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</si>
  <si>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</si>
  <si>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</si>
  <si>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</si>
  <si>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</si>
  <si>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</si>
  <si>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</si>
  <si>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</si>
  <si>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</si>
  <si>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</si>
  <si>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</si>
  <si>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</si>
  <si>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</si>
  <si>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</si>
  <si>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</si>
  <si>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</si>
  <si>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</si>
  <si>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</si>
  <si>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</si>
  <si>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</si>
  <si>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</si>
  <si>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</si>
  <si>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</si>
  <si>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</si>
  <si>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</si>
  <si>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</si>
  <si>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</si>
  <si>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</si>
  <si>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</si>
  <si>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</si>
  <si>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</si>
  <si>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</si>
  <si>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</si>
  <si>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</si>
  <si>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</si>
  <si>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</si>
  <si>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</si>
  <si>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</si>
  <si>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</si>
  <si>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</si>
  <si>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</si>
  <si>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</si>
  <si>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</si>
  <si>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</si>
  <si>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</si>
  <si>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</si>
  <si>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</si>
  <si>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</si>
  <si>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</si>
  <si>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</si>
  <si>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</si>
  <si>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</si>
  <si>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</si>
  <si>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</si>
  <si>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</si>
  <si>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</si>
  <si>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</si>
  <si>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</si>
  <si>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</si>
  <si>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</si>
  <si>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</si>
  <si>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</si>
  <si>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</si>
  <si>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</si>
  <si>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</si>
  <si>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</si>
  <si>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</si>
  <si>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</si>
  <si>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</si>
  <si>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</si>
  <si>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</si>
  <si>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</si>
  <si>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</si>
  <si>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</si>
  <si>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</si>
  <si>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</si>
  <si>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</si>
  <si>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</si>
  <si>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</si>
  <si>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</si>
  <si>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</si>
  <si>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</si>
  <si>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</si>
  <si>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</si>
  <si>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</si>
  <si>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</si>
  <si>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</si>
  <si>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</si>
  <si>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</si>
  <si>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</si>
  <si>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</si>
  <si>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</si>
  <si>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</si>
  <si>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</si>
  <si>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</si>
  <si>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</si>
  <si>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</si>
  <si>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</si>
  <si>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</si>
  <si>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</si>
  <si>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</si>
  <si>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</si>
  <si>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</si>
  <si>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</si>
  <si>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</si>
  <si>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</si>
  <si>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</si>
  <si>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</si>
  <si>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</si>
  <si>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</si>
  <si>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</si>
  <si>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</si>
  <si>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</si>
  <si>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</si>
  <si>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</si>
  <si>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</si>
  <si>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</si>
  <si>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</si>
  <si>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</si>
  <si>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</si>
  <si>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</si>
  <si>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</si>
  <si>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</si>
  <si>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</si>
  <si>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</si>
  <si>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</si>
  <si>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</si>
  <si>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</si>
  <si>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</si>
  <si>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</si>
  <si>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</si>
  <si>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</si>
  <si>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</si>
  <si>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</si>
  <si>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</si>
  <si>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</si>
  <si>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</si>
  <si>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</si>
  <si>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</si>
  <si>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</si>
  <si>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</si>
  <si>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</si>
  <si>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</si>
  <si>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</si>
  <si>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</si>
  <si>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</si>
  <si>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</si>
  <si>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</si>
  <si>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</si>
  <si>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</si>
  <si>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</si>
  <si>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</si>
  <si>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</si>
  <si>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</si>
  <si>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</si>
  <si>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</si>
  <si>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</si>
  <si>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</si>
  <si>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</si>
  <si>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</si>
  <si>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</si>
  <si>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</si>
  <si>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</si>
  <si>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</si>
  <si>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</si>
  <si>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</si>
  <si>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</si>
  <si>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</si>
  <si>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</si>
  <si>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</si>
  <si>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</si>
  <si>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</si>
  <si>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</si>
  <si>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</si>
  <si>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</si>
  <si>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</si>
  <si>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</si>
  <si>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</si>
  <si>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</si>
  <si>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</si>
  <si>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</si>
  <si>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</si>
  <si>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</si>
  <si>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</si>
  <si>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</si>
  <si>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</si>
  <si>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</si>
  <si>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</si>
  <si>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</si>
  <si>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</si>
  <si>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</si>
  <si>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</si>
  <si>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</si>
  <si>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</si>
  <si>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</si>
  <si>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</si>
  <si>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</si>
  <si>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</si>
  <si>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</si>
  <si>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</si>
  <si>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</si>
  <si>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</si>
  <si>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</si>
  <si>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</si>
  <si>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</si>
  <si>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</si>
  <si>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</si>
  <si>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</si>
  <si>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</si>
  <si>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</si>
  <si>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</si>
  <si>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</si>
  <si>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</si>
  <si>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</si>
  <si>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</si>
  <si>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</si>
  <si>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</si>
  <si>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</si>
  <si>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</si>
  <si>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</si>
  <si>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</si>
  <si>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</si>
  <si>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</si>
  <si>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</si>
  <si>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</si>
  <si>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</si>
  <si>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</si>
  <si>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</si>
  <si>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</si>
  <si>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</si>
  <si>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</si>
  <si>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</si>
  <si>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</si>
  <si>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</si>
  <si>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</si>
  <si>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</si>
  <si>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</si>
  <si>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</si>
  <si>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</si>
  <si>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</si>
  <si>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</si>
  <si>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</si>
  <si>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</si>
  <si>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</si>
  <si>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</si>
  <si>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</si>
  <si>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</si>
  <si>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</si>
  <si>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</si>
  <si>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</si>
  <si>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</si>
  <si>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</si>
  <si>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</si>
  <si>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</si>
  <si>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</si>
  <si>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</si>
  <si>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</si>
  <si>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</si>
  <si>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</si>
  <si>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</si>
  <si>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</si>
  <si>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</si>
  <si>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</si>
  <si>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</si>
  <si>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</si>
  <si>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</si>
  <si>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</si>
  <si>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</si>
  <si>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</si>
  <si>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</si>
  <si>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</si>
  <si>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</si>
  <si>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</si>
  <si>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</si>
  <si>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</si>
  <si>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</si>
  <si>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</si>
  <si>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</si>
  <si>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</si>
  <si>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</si>
  <si>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</si>
  <si>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</si>
  <si>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</si>
  <si>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</si>
  <si>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</si>
  <si>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</si>
  <si>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</si>
  <si>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</si>
  <si>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</si>
  <si>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</si>
  <si>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</si>
  <si>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</si>
  <si>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</si>
  <si>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</si>
  <si>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</si>
  <si>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</si>
  <si>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</si>
  <si>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</si>
  <si>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</si>
  <si>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</si>
  <si>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</si>
  <si>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</si>
  <si>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</si>
  <si>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</si>
  <si>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</si>
  <si>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</si>
  <si>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</si>
  <si>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</si>
  <si>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</si>
  <si>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</si>
  <si>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</si>
  <si>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</si>
  <si>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</si>
  <si>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</si>
  <si>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</si>
  <si>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</si>
  <si>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</si>
  <si>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</si>
  <si>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</si>
  <si>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</si>
  <si>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</si>
  <si>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</si>
  <si>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</si>
  <si>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</si>
  <si>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</si>
  <si>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</si>
  <si>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</si>
  <si>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</si>
  <si>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</si>
  <si>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</si>
  <si>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</si>
  <si>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</si>
  <si>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</si>
  <si>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</si>
  <si>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</si>
  <si>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</si>
  <si>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</si>
  <si>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</si>
  <si>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</si>
  <si>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</si>
  <si>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</si>
  <si>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</si>
  <si>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</si>
  <si>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</si>
  <si>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</si>
  <si>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</si>
  <si>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</si>
  <si>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</si>
  <si>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</si>
  <si>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</si>
  <si>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</si>
  <si>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</si>
  <si>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</si>
  <si>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</si>
  <si>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</si>
  <si>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</si>
  <si>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</si>
  <si>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</si>
  <si>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</si>
  <si>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</si>
  <si>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</si>
  <si>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</si>
  <si>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</si>
  <si>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</si>
  <si>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</si>
  <si>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</si>
  <si>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</si>
  <si>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</si>
  <si>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</si>
  <si>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</si>
  <si>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</si>
  <si>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</si>
  <si>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</si>
  <si>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</si>
  <si>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</si>
  <si>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</si>
  <si>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</si>
  <si>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</si>
  <si>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</si>
  <si>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</si>
  <si>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</si>
  <si>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</si>
  <si>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</si>
  <si>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</si>
  <si>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</si>
  <si>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</si>
  <si>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</si>
  <si>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</si>
  <si>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</si>
  <si>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</si>
  <si>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</si>
  <si>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</si>
  <si>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</si>
  <si>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</si>
  <si>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</si>
  <si>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</si>
  <si>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</si>
  <si>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</si>
  <si>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</si>
  <si>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</si>
  <si>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</si>
  <si>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</si>
  <si>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</si>
  <si>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</si>
  <si>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</si>
  <si>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</si>
  <si>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</si>
  <si>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</si>
  <si>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</si>
  <si>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</si>
  <si>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</si>
  <si>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</si>
  <si>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</si>
  <si>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</si>
  <si>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</si>
  <si>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</si>
  <si>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</si>
  <si>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</si>
  <si>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</si>
  <si>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</si>
  <si>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</si>
  <si>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</si>
  <si>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</si>
  <si>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</si>
  <si>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</si>
  <si>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</si>
  <si>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</si>
  <si>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</si>
  <si>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</si>
  <si>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</si>
  <si>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</si>
  <si>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</si>
  <si>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</si>
  <si>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</si>
  <si>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</si>
  <si>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</si>
  <si>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</si>
  <si>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</si>
  <si>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</si>
  <si>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</si>
  <si>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</si>
  <si>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</si>
  <si>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</si>
  <si>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</si>
  <si>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</si>
  <si>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</si>
  <si>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</si>
  <si>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</si>
  <si>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</si>
  <si>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</si>
  <si>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</si>
  <si>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</si>
  <si>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</si>
  <si>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</si>
  <si>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</si>
  <si>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</si>
  <si>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</si>
  <si>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</si>
  <si>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</si>
  <si>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</si>
  <si>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</si>
  <si>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</si>
  <si>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</si>
  <si>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</si>
  <si>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</si>
  <si>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</si>
  <si>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</si>
  <si>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</si>
  <si>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</si>
  <si>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</si>
  <si>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</si>
  <si>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</si>
  <si>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</si>
  <si>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</si>
  <si>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</si>
  <si>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</si>
  <si>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</si>
  <si>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</si>
  <si>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</si>
  <si>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</si>
  <si>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</si>
  <si>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</si>
  <si>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</si>
  <si>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</si>
  <si>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</si>
  <si>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</si>
  <si>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</si>
  <si>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</si>
  <si>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</si>
  <si>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</si>
  <si>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</si>
  <si>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</si>
  <si>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</si>
  <si>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</si>
  <si>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</si>
  <si>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</si>
  <si>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</si>
  <si>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</si>
  <si>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</si>
  <si>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</si>
  <si>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</si>
  <si>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</si>
  <si>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</si>
  <si>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</si>
  <si>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</si>
  <si>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</si>
  <si>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</si>
  <si>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</si>
  <si>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</si>
  <si>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</si>
  <si>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</si>
  <si>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</si>
  <si>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</si>
  <si>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</si>
  <si>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</si>
  <si>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</si>
  <si>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</si>
  <si>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</si>
  <si>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</si>
  <si>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</si>
  <si>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</si>
  <si>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</si>
  <si>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</si>
  <si>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</si>
  <si>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</si>
  <si>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</si>
  <si>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</si>
  <si>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</si>
  <si>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</si>
  <si>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</si>
  <si>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</si>
  <si>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</si>
  <si>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</si>
  <si>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</si>
  <si>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</si>
  <si>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</si>
  <si>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</si>
  <si>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</si>
  <si>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</si>
  <si>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</si>
  <si>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</si>
  <si>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</si>
  <si>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</si>
  <si>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</si>
  <si>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</si>
  <si>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</si>
  <si>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</si>
  <si>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</si>
  <si>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</si>
  <si>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</si>
  <si>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</si>
  <si>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</si>
  <si>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</si>
  <si>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</si>
  <si>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</si>
  <si>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</si>
  <si>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</si>
  <si>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</si>
  <si>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</si>
  <si>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</si>
  <si>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</si>
  <si>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</si>
  <si>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</si>
  <si>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</si>
  <si>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</si>
  <si>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</si>
  <si>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</si>
  <si>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</si>
  <si>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</si>
  <si>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</si>
  <si>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</si>
  <si>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</si>
  <si>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</si>
  <si>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</si>
  <si>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</si>
  <si>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</si>
  <si>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</si>
  <si>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</si>
  <si>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</si>
  <si>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</si>
  <si>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</si>
  <si>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</si>
  <si>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</si>
  <si>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</si>
  <si>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</si>
  <si>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</si>
  <si>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</si>
  <si>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</si>
  <si>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</si>
  <si>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</si>
  <si>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</si>
  <si>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</si>
  <si>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</si>
  <si>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</si>
  <si>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</si>
  <si>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</si>
  <si>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</si>
  <si>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</si>
  <si>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</si>
  <si>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</si>
  <si>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</si>
  <si>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</si>
  <si>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</si>
  <si>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</si>
  <si>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</si>
  <si>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</si>
  <si>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</si>
  <si>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</si>
  <si>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</si>
  <si>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</si>
  <si>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</si>
  <si>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</si>
  <si>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</si>
  <si>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</si>
  <si>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</si>
  <si>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</si>
  <si>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</si>
  <si>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</si>
  <si>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</si>
  <si>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</si>
  <si>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</si>
  <si>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</si>
  <si>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</si>
  <si>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</si>
  <si>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</si>
  <si>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</si>
  <si>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</si>
  <si>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</si>
  <si>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</si>
  <si>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</si>
  <si>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</si>
  <si>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</si>
  <si>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</si>
  <si>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</si>
  <si>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</si>
  <si>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</si>
  <si>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</si>
  <si>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</si>
  <si>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</si>
  <si>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</si>
  <si>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</si>
  <si>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</si>
  <si>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</si>
  <si>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</si>
  <si>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</si>
  <si>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</si>
  <si>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</si>
  <si>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</si>
  <si>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</si>
  <si>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</si>
  <si>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</si>
  <si>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</si>
  <si>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</si>
  <si>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</si>
  <si>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</si>
  <si>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</si>
  <si>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</si>
  <si>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</si>
  <si>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</si>
  <si>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</si>
  <si>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</si>
  <si>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</si>
  <si>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</si>
  <si>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</si>
  <si>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</si>
  <si>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</si>
  <si>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</si>
  <si>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</si>
  <si>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</si>
  <si>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</si>
  <si>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</si>
  <si>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</si>
  <si>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</si>
  <si>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</si>
  <si>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</si>
  <si>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</si>
  <si>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</si>
  <si>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</si>
  <si>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</si>
  <si>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</si>
  <si>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</si>
  <si>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</si>
  <si>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</si>
  <si>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</si>
  <si>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</si>
  <si>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</si>
  <si>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</si>
  <si>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</si>
  <si>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</si>
  <si>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</si>
  <si>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</si>
  <si>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</si>
  <si>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</si>
  <si>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</si>
  <si>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</si>
  <si>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</si>
  <si>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</si>
  <si>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</si>
  <si>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</si>
  <si>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</si>
  <si>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</si>
  <si>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</si>
  <si>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</si>
  <si>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</si>
  <si>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</si>
  <si>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</si>
  <si>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</si>
  <si>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</si>
  <si>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</si>
  <si>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</si>
  <si>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</si>
  <si>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</si>
  <si>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</si>
  <si>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</si>
  <si>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</si>
  <si>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</si>
  <si>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</si>
  <si>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</si>
  <si>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</si>
  <si>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</si>
  <si>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</si>
  <si>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</si>
  <si>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</si>
  <si>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</si>
  <si>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</si>
  <si>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</si>
  <si>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</si>
  <si>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</si>
  <si>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</si>
  <si>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</si>
  <si>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</si>
  <si>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</si>
  <si>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</si>
  <si>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</si>
  <si>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</si>
  <si>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</si>
  <si>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</si>
  <si>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</si>
  <si>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</si>
  <si>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</si>
  <si>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</si>
  <si>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</si>
  <si>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</si>
  <si>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</si>
  <si>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</si>
  <si>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</si>
  <si>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</si>
  <si>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</si>
  <si>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</si>
  <si>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</si>
  <si>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</si>
  <si>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</si>
  <si>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</si>
  <si>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</si>
  <si>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</si>
  <si>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</si>
  <si>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</si>
  <si>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</si>
  <si>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</si>
  <si>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</si>
  <si>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</si>
  <si>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</si>
  <si>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</si>
  <si>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</si>
  <si>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</si>
  <si>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</si>
  <si>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</si>
  <si>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</si>
  <si>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</si>
  <si>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</si>
  <si>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</si>
  <si>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</si>
  <si>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</si>
  <si>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</si>
  <si>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</si>
  <si>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</si>
  <si>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</si>
  <si>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</si>
  <si>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</si>
  <si>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</si>
  <si>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</si>
  <si>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</si>
  <si>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</si>
  <si>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</si>
  <si>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</si>
  <si>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</si>
  <si>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</si>
  <si>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</si>
  <si>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</si>
  <si>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</si>
  <si>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</si>
  <si>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</si>
  <si>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</si>
  <si>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</si>
  <si>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</si>
  <si>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</si>
  <si>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</si>
  <si>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</si>
  <si>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</si>
  <si>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</si>
  <si>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</si>
  <si>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</si>
  <si>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</si>
  <si>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</si>
  <si>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</si>
  <si>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</si>
  <si>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</si>
  <si>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</si>
  <si>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</si>
  <si>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</si>
  <si>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</si>
  <si>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</si>
  <si>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</si>
  <si>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</si>
  <si>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</si>
  <si>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</si>
  <si>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</si>
  <si>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</si>
  <si>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</si>
  <si>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</si>
  <si>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</si>
  <si>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</si>
  <si>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</si>
  <si>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</si>
  <si>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</si>
  <si>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</si>
  <si>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</si>
  <si>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</si>
  <si>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</si>
  <si>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</si>
  <si>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</si>
  <si>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</si>
  <si>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</si>
  <si>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</si>
  <si>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</si>
  <si>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</si>
  <si>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</si>
  <si>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</si>
  <si>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</si>
  <si>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</si>
  <si>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</si>
  <si>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</si>
  <si>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</si>
  <si>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</si>
  <si>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</si>
  <si>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</si>
  <si>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</si>
  <si>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</si>
  <si>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</si>
  <si>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</si>
  <si>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</si>
  <si>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</si>
  <si>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</si>
  <si>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</si>
  <si>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</si>
  <si>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</si>
  <si>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</si>
  <si>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</si>
  <si>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</si>
  <si>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</si>
  <si>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</si>
  <si>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</si>
  <si>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</si>
  <si>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</si>
  <si>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</si>
  <si>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</si>
  <si>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</si>
  <si>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</si>
  <si>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</si>
  <si>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</si>
  <si>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</si>
  <si>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</si>
  <si>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</si>
  <si>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</si>
  <si>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</si>
  <si>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</si>
  <si>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</si>
  <si>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</si>
  <si>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</si>
  <si>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</si>
  <si>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</si>
  <si>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</si>
  <si>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</si>
  <si>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</si>
  <si>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</si>
  <si>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</si>
  <si>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</si>
  <si>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</si>
  <si>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</si>
  <si>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</si>
  <si>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</si>
  <si>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</si>
  <si>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</si>
  <si>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</si>
  <si>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</si>
  <si>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</si>
  <si>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</si>
  <si>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</si>
  <si>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</si>
  <si>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</si>
  <si>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</si>
  <si>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</si>
  <si>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</si>
  <si>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</si>
  <si>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</si>
  <si>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</si>
  <si>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</si>
  <si>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</si>
  <si>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</si>
  <si>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</si>
  <si>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</si>
  <si>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</si>
  <si>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</si>
  <si>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</si>
  <si>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</si>
  <si>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</si>
  <si>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</si>
  <si>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</si>
  <si>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</si>
  <si>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</si>
  <si>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</si>
  <si>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</si>
  <si>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</si>
  <si>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</si>
  <si>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</si>
  <si>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</si>
  <si>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</si>
  <si>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</si>
  <si>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</si>
  <si>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</si>
  <si>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</si>
  <si>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</si>
  <si>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</si>
  <si>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</si>
  <si>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</si>
  <si>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</si>
  <si>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</si>
  <si>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</si>
  <si>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</si>
  <si>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</si>
  <si>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</si>
  <si>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</si>
  <si>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</si>
  <si>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</si>
  <si>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</si>
  <si>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</si>
  <si>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</si>
  <si>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</si>
  <si>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</si>
  <si>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</si>
  <si>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</si>
  <si>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</si>
  <si>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</si>
  <si>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</si>
  <si>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</si>
  <si>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</si>
  <si>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</si>
  <si>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</si>
  <si>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</si>
  <si>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</si>
  <si>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</si>
  <si>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</si>
  <si>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</si>
  <si>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</si>
  <si>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</si>
  <si>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</si>
  <si>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</si>
  <si>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</si>
  <si>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</si>
  <si>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</si>
  <si>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</si>
  <si>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</si>
  <si>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</si>
  <si>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</si>
  <si>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</si>
  <si>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</si>
  <si>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</si>
  <si>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</si>
  <si>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</si>
  <si>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</si>
  <si>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</si>
  <si>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</si>
  <si>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</si>
  <si>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</si>
  <si>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</si>
  <si>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</si>
  <si>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</si>
  <si>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</si>
  <si>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</si>
  <si>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</si>
  <si>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</si>
  <si>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</si>
  <si>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</si>
  <si>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</si>
  <si>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</si>
  <si>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</si>
  <si>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</si>
  <si>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</si>
  <si>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</si>
  <si>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</si>
  <si>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</si>
  <si>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</si>
  <si>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</si>
  <si>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</si>
  <si>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</si>
  <si>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</si>
  <si>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</si>
  <si>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</si>
  <si>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</si>
  <si>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</si>
  <si>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</si>
  <si>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</si>
  <si>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</si>
  <si>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</si>
  <si>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</si>
  <si>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</si>
  <si>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</si>
  <si>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</si>
  <si>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</si>
  <si>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</si>
  <si>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</si>
  <si>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</si>
  <si>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</si>
  <si>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</si>
  <si>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</si>
  <si>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</si>
  <si>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</si>
  <si>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</si>
  <si>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</si>
  <si>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</si>
  <si>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</si>
  <si>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</si>
  <si>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</si>
  <si>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</si>
  <si>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</si>
  <si>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</si>
  <si>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</si>
  <si>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</si>
  <si>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</si>
  <si>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</si>
  <si>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</si>
  <si>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</si>
  <si>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</si>
  <si>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</si>
  <si>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</si>
  <si>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</si>
  <si>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</si>
  <si>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</si>
  <si>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</si>
  <si>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</si>
  <si>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</si>
  <si>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</si>
  <si>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</si>
  <si>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</si>
  <si>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</si>
  <si>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</si>
  <si>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</si>
  <si>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</si>
  <si>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</si>
  <si>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</si>
  <si>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</si>
  <si>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</si>
  <si>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</si>
  <si>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</si>
  <si>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</si>
  <si>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</si>
  <si>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</si>
  <si>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</si>
  <si>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</si>
  <si>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</si>
  <si>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</si>
  <si>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</si>
  <si>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</si>
  <si>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</si>
  <si>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</si>
  <si>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</si>
  <si>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</si>
  <si>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</si>
  <si>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</si>
  <si>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</si>
  <si>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</si>
  <si>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</si>
  <si>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</si>
  <si>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</si>
  <si>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</si>
  <si>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</si>
  <si>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</si>
  <si>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</si>
  <si>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</si>
  <si>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</si>
  <si>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</si>
  <si>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</si>
  <si>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</si>
  <si>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</si>
  <si>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</si>
  <si>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</si>
  <si>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</si>
  <si>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</si>
  <si>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</si>
  <si>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</si>
  <si>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</si>
  <si>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</si>
  <si>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</si>
  <si>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</si>
  <si>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</si>
  <si>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</si>
  <si>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</si>
  <si>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</si>
  <si>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</si>
  <si>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</si>
  <si>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</si>
  <si>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</si>
  <si>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</si>
  <si>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</si>
  <si>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</si>
  <si>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</si>
  <si>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</si>
  <si>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</si>
  <si>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</si>
  <si>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</si>
  <si>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</si>
  <si>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</si>
  <si>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</si>
  <si>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</si>
  <si>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</si>
  <si>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</si>
  <si>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</si>
  <si>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</si>
  <si>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</si>
  <si>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</si>
  <si>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</si>
  <si>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</si>
  <si>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</si>
  <si>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</si>
  <si>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</si>
  <si>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</si>
  <si>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</si>
  <si>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</si>
  <si>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</si>
  <si>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</si>
  <si>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</si>
  <si>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</si>
  <si>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</si>
  <si>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</si>
  <si>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</si>
  <si>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</si>
  <si>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</si>
  <si>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</si>
  <si>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</si>
  <si>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</si>
  <si>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</si>
  <si>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</si>
  <si>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</si>
  <si>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</si>
  <si>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</si>
  <si>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</si>
  <si>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</si>
  <si>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</si>
  <si>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</si>
  <si>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</si>
  <si>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</si>
  <si>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</si>
  <si>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</si>
  <si>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</si>
  <si>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</si>
  <si>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</si>
  <si>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</si>
  <si>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</si>
  <si>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</si>
  <si>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</si>
  <si>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</si>
  <si>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</si>
  <si>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</si>
  <si>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</si>
  <si>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</si>
  <si>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</si>
  <si>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</si>
  <si>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</si>
  <si>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</si>
  <si>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</si>
  <si>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</si>
  <si>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</si>
  <si>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</si>
  <si>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</si>
  <si>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</si>
  <si>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</si>
  <si>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</si>
  <si>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</si>
  <si>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</si>
  <si>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</si>
  <si>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</si>
  <si>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</si>
  <si>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</si>
  <si>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</si>
  <si>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</si>
  <si>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</si>
  <si>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</si>
  <si>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</si>
  <si>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</si>
  <si>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</si>
  <si>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</si>
  <si>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</si>
  <si>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</si>
  <si>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</si>
  <si>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</si>
  <si>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</si>
  <si>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</si>
  <si>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</si>
  <si>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</si>
  <si>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</si>
  <si>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</si>
  <si>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</si>
  <si>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</si>
  <si>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</si>
  <si>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</si>
  <si>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</si>
  <si>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</si>
  <si>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</si>
  <si>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</si>
  <si>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</si>
  <si>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</si>
  <si>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</si>
  <si>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</si>
  <si>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</si>
  <si>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</si>
  <si>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</si>
  <si>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</si>
  <si>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</si>
  <si>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</si>
  <si>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</si>
  <si>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</si>
  <si>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</si>
  <si>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</si>
  <si>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</si>
  <si>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</si>
  <si>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</si>
  <si>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</si>
  <si>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</si>
  <si>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</si>
  <si>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</si>
  <si>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</si>
  <si>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</si>
  <si>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</si>
  <si>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</si>
  <si>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</si>
  <si>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</si>
  <si>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</si>
  <si>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</si>
  <si>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</si>
  <si>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</si>
  <si>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</si>
  <si>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</si>
  <si>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</si>
  <si>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</si>
  <si>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</si>
  <si>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</si>
  <si>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</si>
  <si>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</si>
  <si>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</si>
  <si>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</si>
  <si>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</si>
  <si>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</si>
  <si>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</si>
  <si>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</si>
  <si>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</si>
  <si>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</si>
  <si>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</si>
  <si>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</si>
  <si>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</si>
  <si>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</si>
  <si>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</si>
  <si>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</si>
  <si>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</si>
  <si>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</si>
  <si>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</si>
  <si>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</si>
  <si>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</si>
  <si>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</si>
  <si>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</si>
  <si>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</si>
  <si>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</si>
  <si>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</si>
  <si>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</si>
  <si>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</si>
  <si>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</si>
  <si>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</si>
  <si>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</si>
  <si>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</si>
  <si>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</si>
  <si>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</si>
  <si>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</si>
  <si>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</si>
  <si>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</si>
  <si>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</si>
  <si>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</si>
  <si>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</si>
  <si>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</si>
  <si>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</si>
  <si>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</si>
  <si>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</si>
  <si>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</si>
  <si>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</si>
  <si>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</si>
  <si>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</si>
  <si>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</si>
  <si>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</si>
  <si>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</si>
  <si>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</si>
  <si>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</si>
  <si>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</si>
  <si>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</si>
  <si>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</si>
  <si>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</si>
  <si>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</si>
  <si>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</si>
  <si>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</si>
  <si>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</si>
  <si>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</si>
  <si>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</si>
  <si>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</si>
  <si>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</si>
  <si>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</si>
  <si>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</si>
  <si>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</si>
  <si>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</si>
  <si>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</si>
  <si>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</si>
  <si>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</si>
  <si>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</si>
  <si>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</si>
  <si>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</si>
  <si>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</si>
  <si>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</si>
  <si>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</si>
  <si>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</si>
  <si>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</si>
  <si>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</si>
  <si>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</si>
  <si>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</si>
  <si>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</si>
  <si>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</si>
  <si>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</si>
  <si>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</si>
  <si>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</si>
  <si>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</si>
  <si>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</si>
  <si>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</si>
  <si>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</si>
  <si>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</si>
  <si>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</si>
  <si>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</si>
  <si>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</si>
  <si>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</si>
  <si>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</si>
  <si>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</si>
  <si>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</si>
  <si>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</si>
  <si>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</si>
  <si>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</si>
  <si>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</si>
  <si>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</si>
  <si>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</si>
  <si>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</si>
  <si>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</si>
  <si>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</si>
  <si>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</si>
  <si>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</si>
  <si>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</si>
  <si>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</si>
  <si>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</si>
  <si>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</si>
  <si>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</si>
  <si>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</si>
  <si>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</si>
  <si>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</si>
  <si>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</si>
  <si>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</si>
  <si>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</si>
  <si>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</si>
  <si>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</si>
  <si>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</si>
  <si>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</si>
  <si>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</si>
  <si>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</si>
  <si>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</si>
  <si>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</si>
  <si>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</si>
  <si>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</si>
  <si>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</si>
  <si>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</si>
  <si>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</si>
  <si>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</si>
  <si>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</si>
  <si>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</si>
  <si>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</si>
  <si>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</si>
  <si>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</si>
  <si>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</si>
  <si>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</si>
  <si>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</si>
  <si>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</si>
  <si>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</si>
  <si>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</si>
  <si>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</si>
  <si>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</si>
  <si>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</si>
  <si>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</si>
  <si>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</si>
  <si>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</si>
  <si>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</si>
  <si>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</si>
  <si>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</si>
  <si>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</si>
  <si>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</si>
  <si>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</si>
  <si>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</si>
  <si>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</si>
  <si>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</si>
  <si>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</si>
  <si>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</si>
  <si>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</si>
  <si>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</si>
  <si>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</si>
  <si>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</si>
  <si>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</si>
  <si>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</si>
  <si>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</si>
  <si>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</si>
  <si>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</si>
  <si>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</si>
  <si>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</si>
  <si>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</si>
  <si>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</si>
  <si>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</si>
  <si>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</si>
  <si>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</si>
  <si>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</si>
  <si>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</si>
  <si>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</si>
  <si>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</si>
  <si>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</si>
  <si>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</si>
  <si>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</si>
  <si>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</si>
  <si>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</si>
  <si>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</si>
  <si>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</si>
  <si>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</si>
  <si>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</si>
  <si>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</si>
  <si>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</si>
  <si>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</si>
  <si>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</si>
  <si>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</si>
  <si>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</si>
  <si>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</si>
  <si>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</si>
  <si>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</si>
  <si>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</si>
  <si>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</si>
  <si>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</si>
  <si>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</si>
  <si>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</si>
  <si>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</si>
  <si>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</si>
  <si>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</si>
  <si>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</si>
  <si>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</si>
  <si>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</si>
  <si>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</si>
  <si>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</si>
  <si>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</si>
  <si>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</si>
  <si>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</si>
  <si>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</si>
  <si>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</si>
  <si>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</si>
  <si>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</si>
  <si>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</si>
  <si>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</si>
  <si>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</si>
  <si>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</si>
  <si>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</si>
  <si>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</si>
  <si>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</si>
  <si>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</si>
  <si>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</si>
  <si>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</si>
  <si>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</si>
  <si>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</si>
  <si>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</si>
  <si>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</si>
  <si>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</si>
  <si>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</si>
  <si>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</si>
  <si>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</si>
  <si>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</si>
  <si>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</si>
  <si>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</si>
  <si>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</si>
  <si>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</si>
  <si>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</si>
  <si>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</si>
  <si>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</si>
  <si>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</si>
  <si>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</si>
  <si>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</si>
  <si>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</si>
  <si>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</si>
  <si>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</si>
  <si>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</si>
  <si>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</si>
  <si>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</si>
  <si>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</si>
  <si>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</si>
  <si>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</si>
  <si>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</si>
  <si>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</si>
  <si>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</si>
  <si>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</si>
  <si>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</si>
  <si>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</si>
  <si>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</si>
  <si>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</si>
  <si>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</si>
  <si>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</si>
  <si>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</si>
  <si>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</si>
  <si>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</si>
  <si>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</si>
  <si>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</si>
  <si>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</si>
  <si>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</si>
  <si>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</si>
  <si>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</si>
  <si>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</si>
  <si>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</si>
  <si>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</si>
  <si>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</si>
  <si>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</si>
  <si>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</si>
  <si>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</si>
  <si>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</si>
  <si>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</si>
  <si>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</si>
  <si>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</si>
  <si>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</si>
  <si>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</si>
  <si>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</si>
  <si>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</si>
  <si>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</si>
  <si>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</si>
  <si>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</si>
  <si>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</si>
  <si>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</si>
  <si>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</si>
  <si>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</si>
  <si>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</si>
  <si>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</si>
  <si>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</si>
  <si>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</si>
  <si>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</si>
  <si>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</si>
  <si>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</si>
  <si>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</si>
  <si>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</si>
  <si>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</si>
  <si>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</si>
  <si>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</si>
  <si>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</si>
  <si>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</si>
  <si>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</si>
  <si>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</si>
  <si>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</si>
  <si>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</si>
  <si>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</si>
  <si>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</si>
  <si>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</si>
  <si>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</si>
  <si>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</si>
  <si>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</si>
  <si>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</si>
  <si>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</si>
  <si>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</si>
  <si>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</si>
  <si>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</si>
  <si>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</si>
  <si>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</si>
  <si>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</si>
  <si>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</si>
  <si>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</si>
  <si>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</si>
  <si>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</si>
  <si>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</si>
  <si>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</si>
  <si>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</si>
  <si>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</si>
  <si>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</si>
  <si>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</si>
  <si>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</si>
  <si>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</si>
  <si>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</si>
  <si>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</si>
  <si>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</si>
  <si>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</si>
  <si>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</si>
  <si>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</si>
  <si>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</si>
  <si>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</si>
  <si>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</si>
  <si>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</si>
  <si>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</si>
  <si>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</si>
  <si>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</si>
  <si>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</si>
  <si>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</si>
  <si>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</si>
  <si>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</si>
  <si>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</si>
  <si>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</si>
  <si>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</si>
  <si>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</si>
  <si>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</si>
  <si>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</si>
  <si>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</si>
  <si>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</si>
  <si>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</si>
  <si>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</si>
  <si>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</si>
  <si>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</si>
  <si>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</si>
  <si>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</si>
  <si>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</si>
  <si>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</si>
  <si>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</si>
  <si>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</si>
  <si>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</si>
  <si>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</si>
  <si>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</si>
  <si>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</si>
  <si>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</si>
  <si>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</si>
  <si>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</si>
  <si>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</si>
  <si>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</si>
  <si>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</si>
  <si>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</si>
  <si>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</si>
  <si>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</si>
  <si>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</si>
  <si>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</si>
  <si>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</si>
  <si>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</si>
  <si>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</si>
  <si>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</si>
  <si>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</si>
  <si>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</si>
  <si>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</si>
  <si>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</si>
  <si>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</si>
  <si>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</si>
  <si>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</si>
  <si>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</si>
  <si>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</si>
  <si>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</si>
  <si>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</si>
  <si>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</si>
  <si>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</si>
  <si>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</si>
  <si>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</si>
  <si>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</si>
  <si>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</si>
  <si>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</si>
  <si>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</si>
  <si>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</si>
  <si>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</si>
  <si>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</si>
  <si>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</si>
  <si>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</si>
  <si>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</si>
  <si>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</si>
  <si>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</si>
  <si>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</si>
  <si>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</si>
  <si>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</si>
  <si>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</si>
  <si>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</si>
  <si>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</si>
  <si>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</si>
  <si>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</si>
  <si>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</si>
  <si>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</si>
  <si>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</si>
  <si>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</si>
  <si>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</si>
  <si>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</si>
  <si>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</si>
  <si>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</si>
  <si>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</si>
  <si>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</si>
  <si>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</si>
  <si>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</si>
  <si>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</si>
  <si>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</si>
  <si>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</si>
  <si>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</si>
  <si>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</si>
  <si>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</si>
  <si>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</si>
  <si>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</si>
  <si>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</si>
  <si>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</si>
  <si>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</si>
  <si>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</si>
  <si>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</si>
  <si>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</si>
  <si>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</si>
  <si>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</si>
  <si>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</si>
  <si>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</si>
  <si>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</si>
  <si>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</si>
  <si>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</si>
  <si>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</si>
  <si>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</si>
  <si>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</si>
  <si>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</si>
  <si>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</si>
  <si>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</si>
  <si>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</si>
  <si>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</si>
  <si>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</si>
  <si>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</si>
  <si>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</si>
  <si>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</si>
  <si>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</si>
  <si>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</si>
  <si>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</si>
  <si>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</si>
  <si>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</si>
  <si>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</si>
  <si>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</si>
  <si>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</si>
  <si>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</si>
  <si>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</si>
  <si>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</si>
  <si>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</si>
  <si>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</si>
  <si>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</si>
  <si>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</si>
  <si>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</si>
  <si>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</si>
  <si>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</si>
  <si>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</si>
  <si>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</si>
  <si>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</si>
  <si>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</si>
  <si>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</si>
  <si>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</si>
  <si>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</si>
  <si>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</si>
  <si>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</si>
  <si>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</si>
  <si>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</si>
  <si>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</si>
  <si>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</si>
  <si>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</si>
  <si>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</si>
  <si>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</si>
  <si>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</si>
  <si>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</si>
  <si>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</si>
  <si>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</si>
  <si>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</si>
  <si>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</si>
  <si>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</si>
  <si>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</si>
  <si>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</si>
  <si>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</si>
  <si>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</si>
  <si>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</si>
  <si>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</si>
  <si>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</si>
  <si>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</si>
  <si>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</si>
  <si>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</si>
  <si>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</si>
  <si>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</si>
  <si>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</si>
  <si>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</si>
  <si>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</si>
  <si>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</si>
  <si>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</si>
  <si>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</si>
  <si>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</si>
  <si>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</si>
  <si>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</si>
  <si>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</si>
  <si>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</si>
  <si>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</si>
  <si>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</si>
  <si>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</si>
  <si>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</si>
  <si>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</si>
  <si>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</si>
  <si>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</si>
  <si>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</si>
  <si>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</si>
  <si>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</si>
  <si>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</si>
  <si>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</si>
  <si>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</si>
  <si>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</si>
  <si>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</si>
  <si>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</si>
  <si>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</si>
  <si>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</si>
  <si>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</si>
  <si>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</si>
  <si>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</si>
  <si>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</si>
  <si>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</si>
  <si>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</si>
  <si>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</si>
  <si>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</si>
  <si>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</si>
  <si>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</si>
  <si>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</si>
  <si>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</si>
  <si>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</si>
  <si>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</si>
  <si>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</si>
  <si>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</si>
  <si>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</si>
  <si>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</si>
  <si>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</si>
  <si>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</si>
  <si>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</si>
  <si>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</si>
  <si>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</si>
  <si>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</si>
  <si>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</si>
  <si>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</si>
  <si>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</si>
  <si>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</si>
  <si>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</si>
  <si>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</si>
  <si>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</si>
  <si>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</si>
  <si>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</si>
  <si>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</si>
  <si>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</si>
  <si>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</si>
  <si>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</si>
  <si>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</si>
  <si>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</si>
  <si>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</si>
  <si>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</si>
  <si>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</si>
  <si>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</si>
  <si>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</si>
  <si>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</si>
  <si>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</si>
  <si>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</si>
  <si>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</si>
  <si>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</si>
  <si>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</si>
  <si>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</si>
  <si>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</si>
  <si>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</si>
  <si>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</si>
  <si>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</si>
  <si>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</si>
  <si>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</si>
  <si>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</si>
  <si>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</si>
  <si>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</si>
  <si>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</si>
  <si>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</si>
  <si>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</si>
  <si>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</si>
  <si>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</si>
  <si>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</si>
  <si>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</si>
  <si>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</si>
  <si>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</si>
  <si>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</si>
  <si>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</si>
  <si>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</si>
  <si>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</si>
  <si>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</si>
  <si>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</si>
  <si>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</si>
  <si>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</si>
  <si>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</si>
  <si>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</si>
  <si>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</si>
  <si>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</si>
  <si>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</si>
  <si>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</si>
  <si>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</si>
  <si>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</si>
  <si>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</si>
  <si>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</si>
  <si>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</si>
  <si>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</si>
  <si>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</si>
  <si>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</si>
  <si>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</si>
  <si>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</si>
  <si>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</si>
  <si>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</si>
  <si>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</si>
  <si>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</si>
  <si>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</si>
  <si>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</si>
  <si>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</si>
  <si>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</si>
  <si>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</si>
  <si>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</si>
  <si>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</si>
  <si>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</si>
  <si>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</si>
  <si>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</si>
  <si>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</si>
  <si>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</si>
  <si>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</si>
  <si>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</si>
  <si>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</si>
  <si>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</si>
  <si>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</si>
  <si>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</si>
  <si>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</si>
  <si>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</si>
  <si>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</si>
  <si>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</si>
  <si>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</si>
  <si>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</si>
  <si>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</si>
  <si>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</si>
  <si>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</si>
  <si>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</si>
  <si>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</si>
  <si>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</si>
  <si>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</si>
  <si>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</si>
  <si>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</si>
  <si>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</si>
  <si>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</si>
  <si>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</si>
  <si>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</si>
  <si>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</si>
  <si>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</si>
  <si>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</si>
  <si>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</si>
  <si>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</si>
  <si>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</si>
  <si>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</si>
  <si>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</si>
  <si>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</si>
  <si>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</si>
  <si>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</si>
  <si>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</si>
  <si>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</si>
  <si>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</si>
  <si>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</si>
  <si>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</si>
  <si>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</si>
  <si>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</si>
  <si>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</si>
  <si>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</si>
  <si>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</si>
  <si>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</si>
  <si>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</si>
  <si>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</si>
  <si>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</si>
  <si>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</si>
  <si>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</si>
  <si>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</si>
  <si>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</si>
  <si>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</si>
  <si>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</si>
  <si>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</si>
  <si>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</si>
  <si>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</si>
  <si>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</si>
  <si>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</si>
  <si>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</si>
  <si>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</si>
  <si>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</si>
  <si>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</si>
  <si>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</si>
  <si>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</si>
  <si>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</si>
  <si>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</si>
  <si>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</si>
  <si>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</si>
  <si>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</si>
  <si>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</si>
  <si>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</si>
  <si>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</si>
  <si>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</si>
  <si>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</si>
  <si>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</si>
  <si>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</si>
  <si>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</si>
  <si>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</si>
  <si>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</si>
  <si>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</si>
  <si>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</si>
  <si>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</si>
  <si>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</si>
  <si>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</si>
  <si>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</si>
  <si>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</si>
  <si>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</si>
  <si>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</si>
  <si>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</si>
  <si>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</si>
  <si>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</si>
  <si>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</si>
  <si>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</si>
  <si>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</si>
  <si>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</si>
  <si>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</si>
  <si>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</si>
  <si>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</si>
  <si>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</si>
  <si>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</si>
  <si>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</si>
  <si>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</si>
  <si>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</si>
  <si>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</si>
  <si>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</si>
  <si>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</si>
  <si>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</si>
  <si>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</si>
  <si>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</si>
  <si>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</si>
  <si>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</si>
  <si>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</si>
  <si>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</si>
  <si>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</si>
  <si>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</si>
  <si>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</si>
  <si>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</si>
  <si>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</si>
  <si>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</si>
  <si>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</si>
  <si>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</si>
  <si>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</si>
  <si>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</si>
  <si>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</si>
  <si>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</si>
  <si>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</si>
  <si>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</si>
  <si>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</si>
  <si>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</si>
  <si>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</si>
  <si>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</si>
  <si>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</si>
  <si>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</si>
  <si>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</si>
  <si>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</si>
  <si>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</si>
  <si>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</si>
  <si>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</si>
  <si>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</si>
  <si>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</si>
  <si>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</si>
  <si>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</si>
  <si>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</si>
  <si>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</si>
  <si>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</si>
  <si>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</si>
  <si>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</si>
  <si>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</si>
  <si>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</si>
  <si>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</si>
  <si>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</si>
  <si>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</si>
  <si>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</si>
  <si>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</si>
  <si>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</si>
  <si>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</si>
  <si>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</si>
  <si>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</si>
  <si>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</si>
  <si>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</si>
  <si>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</si>
  <si>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</si>
  <si>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</si>
  <si>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</si>
  <si>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</si>
  <si>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</si>
  <si>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</si>
  <si>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</si>
  <si>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</si>
  <si>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</si>
  <si>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</si>
  <si>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</si>
  <si>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</si>
  <si>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</si>
  <si>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</si>
  <si>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</si>
  <si>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</si>
  <si>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</si>
  <si>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</si>
  <si>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</si>
  <si>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</si>
  <si>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</si>
  <si>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</si>
  <si>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</si>
  <si>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</si>
  <si>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</si>
  <si>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</si>
  <si>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</si>
  <si>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</si>
  <si>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</si>
  <si>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</si>
  <si>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</si>
  <si>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</si>
  <si>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</si>
  <si>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</si>
  <si>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</si>
  <si>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</si>
  <si>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</si>
  <si>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</si>
  <si>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</si>
  <si>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</si>
  <si>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</si>
  <si>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</si>
  <si>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</si>
  <si>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</si>
  <si>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</si>
  <si>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</si>
  <si>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</si>
  <si>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</si>
  <si>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</si>
  <si>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</si>
  <si>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</si>
  <si>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</si>
  <si>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</si>
  <si>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</si>
  <si>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</si>
  <si>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</si>
  <si>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</si>
  <si>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</si>
  <si>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</si>
  <si>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</si>
  <si>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</si>
  <si>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</si>
  <si>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</si>
  <si>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</si>
  <si>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</si>
  <si>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</si>
  <si>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</si>
  <si>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</si>
  <si>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</si>
  <si>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</si>
  <si>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</si>
  <si>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</si>
  <si>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</si>
  <si>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</si>
  <si>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</si>
  <si>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</si>
  <si>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</si>
  <si>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</si>
  <si>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</si>
  <si>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</si>
  <si>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</si>
  <si>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</si>
  <si>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</si>
  <si>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</si>
  <si>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</si>
  <si>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</si>
  <si>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</si>
  <si>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</si>
  <si>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</si>
  <si>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</si>
  <si>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</si>
  <si>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</si>
  <si>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</si>
  <si>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</si>
  <si>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</si>
  <si>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</si>
  <si>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</si>
  <si>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</si>
  <si>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</si>
  <si>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</si>
  <si>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</si>
  <si>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</si>
  <si>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</si>
  <si>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</si>
  <si>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</si>
  <si>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</si>
  <si>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</si>
  <si>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</si>
  <si>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</si>
  <si>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</si>
  <si>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</si>
  <si>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</si>
  <si>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</si>
  <si>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</si>
  <si>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</si>
  <si>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</si>
  <si>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</si>
  <si>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</si>
  <si>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</si>
  <si>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</si>
  <si>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</si>
  <si>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</si>
  <si>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</si>
  <si>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</si>
  <si>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</si>
  <si>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</si>
  <si>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</si>
  <si>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</si>
  <si>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</si>
  <si>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</si>
  <si>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</si>
  <si>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</si>
  <si>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</si>
  <si>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</si>
  <si>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</si>
  <si>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</si>
  <si>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</si>
  <si>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</si>
  <si>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</si>
  <si>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</si>
  <si>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</si>
  <si>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</si>
  <si>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</si>
  <si>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</si>
  <si>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</si>
  <si>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</si>
  <si>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</si>
  <si>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</si>
  <si>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</si>
  <si>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</si>
  <si>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</si>
  <si>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</si>
  <si>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</si>
  <si>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</si>
  <si>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</si>
  <si>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</si>
  <si>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</si>
  <si>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</si>
  <si>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</si>
  <si>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</si>
  <si>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</si>
  <si>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</si>
  <si>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</si>
  <si>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</si>
  <si>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</si>
  <si>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</si>
  <si>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</si>
  <si>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</si>
  <si>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</si>
  <si>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</si>
  <si>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</si>
  <si>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</si>
  <si>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</si>
  <si>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</si>
  <si>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</si>
  <si>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</si>
  <si>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</si>
  <si>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</si>
  <si>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</si>
  <si>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</si>
  <si>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</si>
  <si>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</si>
  <si>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</si>
  <si>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</si>
  <si>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</si>
  <si>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</si>
  <si>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</si>
  <si>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</si>
  <si>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</si>
  <si>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</si>
  <si>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</si>
  <si>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</si>
  <si>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</si>
  <si>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</si>
  <si>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</si>
  <si>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</si>
  <si>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</si>
  <si>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</si>
  <si>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</si>
  <si>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</si>
  <si>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</si>
  <si>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</si>
  <si>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</si>
  <si>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</si>
  <si>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</si>
  <si>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</si>
  <si>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</si>
  <si>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</si>
  <si>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</si>
  <si>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</si>
  <si>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</si>
  <si>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</si>
  <si>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</si>
  <si>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</si>
  <si>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</si>
  <si>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</si>
  <si>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</si>
  <si>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</si>
  <si>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</si>
  <si>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</si>
  <si>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</si>
  <si>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</si>
  <si>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</si>
  <si>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</si>
  <si>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</si>
  <si>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</si>
  <si>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</si>
  <si>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</si>
  <si>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</si>
  <si>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</si>
  <si>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</si>
  <si>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</si>
  <si>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</si>
  <si>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</si>
  <si>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</si>
  <si>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</si>
  <si>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</si>
  <si>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</si>
  <si>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</si>
  <si>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</si>
  <si>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</si>
  <si>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</si>
  <si>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</si>
  <si>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</si>
  <si>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</si>
  <si>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</si>
  <si>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</si>
  <si>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</si>
  <si>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</si>
  <si>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</si>
  <si>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</si>
  <si>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</si>
  <si>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</si>
  <si>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</si>
  <si>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</si>
  <si>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</si>
  <si>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</si>
  <si>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</si>
  <si>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</si>
  <si>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</si>
  <si>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</si>
  <si>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</si>
  <si>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</si>
  <si>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</si>
  <si>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</si>
  <si>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</si>
  <si>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</si>
  <si>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</si>
  <si>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</si>
  <si>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</si>
  <si>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</si>
  <si>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</si>
  <si>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</si>
  <si>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</si>
  <si>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</si>
  <si>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</si>
  <si>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</si>
  <si>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</si>
  <si>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</si>
  <si>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</si>
  <si>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</si>
  <si>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</si>
  <si>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</si>
  <si>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</si>
  <si>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</si>
  <si>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</si>
  <si>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</si>
  <si>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</si>
  <si>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</si>
  <si>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</si>
  <si>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</si>
  <si>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</si>
  <si>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</si>
  <si>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</si>
  <si>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</si>
  <si>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</si>
  <si>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</si>
  <si>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</si>
  <si>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</si>
  <si>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</si>
  <si>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</si>
  <si>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</si>
  <si>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</si>
  <si>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</si>
  <si>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</si>
  <si>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</si>
  <si>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</si>
  <si>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</si>
  <si>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</si>
  <si>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</si>
  <si>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</si>
  <si>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</si>
  <si>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</si>
  <si>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</si>
  <si>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</si>
  <si>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</si>
  <si>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</si>
  <si>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</si>
  <si>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</si>
  <si>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</si>
  <si>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</si>
  <si>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</si>
  <si>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</si>
  <si>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</si>
  <si>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</si>
  <si>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</si>
  <si>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</si>
  <si>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</si>
  <si>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</si>
  <si>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</si>
  <si>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</si>
  <si>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</si>
  <si>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</si>
  <si>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</si>
  <si>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</si>
  <si>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</si>
  <si>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</si>
  <si>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</si>
  <si>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</si>
  <si>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</si>
  <si>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</si>
  <si>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</si>
  <si>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</si>
  <si>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</si>
  <si>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</si>
  <si>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</si>
  <si>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</si>
  <si>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</si>
  <si>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</si>
  <si>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</si>
  <si>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</si>
  <si>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</si>
  <si>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</si>
  <si>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</si>
  <si>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</si>
  <si>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</si>
  <si>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</si>
  <si>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</si>
  <si>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</si>
  <si>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</si>
  <si>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</si>
  <si>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</si>
  <si>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</si>
  <si>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</si>
  <si>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</si>
  <si>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</si>
  <si>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</si>
  <si>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</si>
  <si>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</si>
  <si>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</si>
  <si>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</si>
  <si>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</si>
  <si>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</si>
  <si>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</si>
  <si>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</si>
  <si>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</si>
  <si>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</si>
  <si>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</si>
  <si>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</si>
  <si>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</si>
  <si>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</si>
  <si>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</si>
  <si>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</si>
  <si>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</si>
  <si>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</si>
  <si>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</si>
  <si>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</si>
  <si>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</si>
  <si>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</si>
  <si>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</si>
  <si>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</si>
  <si>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</si>
  <si>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</si>
  <si>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</si>
  <si>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</si>
  <si>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</si>
  <si>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</si>
  <si>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</si>
  <si>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</si>
  <si>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</si>
  <si>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</si>
  <si>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</si>
  <si>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</si>
  <si>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</si>
  <si>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</si>
  <si>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</si>
  <si>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</si>
  <si>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</si>
  <si>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</si>
  <si>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</si>
  <si>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</si>
  <si>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</si>
  <si>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</si>
  <si>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</si>
  <si>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</si>
  <si>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</si>
  <si>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</si>
  <si>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</si>
  <si>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</si>
  <si>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</si>
  <si>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</si>
  <si>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</si>
  <si>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</si>
  <si>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</si>
  <si>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</si>
  <si>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</si>
  <si>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</si>
  <si>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</si>
  <si>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</si>
  <si>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</si>
  <si>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</si>
  <si>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</si>
  <si>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</si>
  <si>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</si>
  <si>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</si>
  <si>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</si>
  <si>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</si>
  <si>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</si>
  <si>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</si>
  <si>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</si>
  <si>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</si>
  <si>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</si>
  <si>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</si>
  <si>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</si>
  <si>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</si>
  <si>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</si>
  <si>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</si>
  <si>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</si>
  <si>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</si>
  <si>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</si>
  <si>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</si>
  <si>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</si>
  <si>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</si>
  <si>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</si>
  <si>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</si>
  <si>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</si>
  <si>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</si>
  <si>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</si>
  <si>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</si>
  <si>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</si>
  <si>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</si>
  <si>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</si>
  <si>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</si>
  <si>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</si>
  <si>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</si>
  <si>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</si>
  <si>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</si>
  <si>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</si>
  <si>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</si>
  <si>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</si>
  <si>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</si>
  <si>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</si>
  <si>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</si>
  <si>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</si>
  <si>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</si>
  <si>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</si>
  <si>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</si>
  <si>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</si>
  <si>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</si>
  <si>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</si>
  <si>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</si>
  <si>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</si>
  <si>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</si>
  <si>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</si>
  <si>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</si>
  <si>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</si>
  <si>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</si>
  <si>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</si>
  <si>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</si>
  <si>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</si>
  <si>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</si>
  <si>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</si>
  <si>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</si>
  <si>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</si>
  <si>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</si>
  <si>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</si>
  <si>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</si>
  <si>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</si>
  <si>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</si>
  <si>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</si>
  <si>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</si>
  <si>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</si>
  <si>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</si>
  <si>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</si>
  <si>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</si>
  <si>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</si>
  <si>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</si>
  <si>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</si>
  <si>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</si>
  <si>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</si>
  <si>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</si>
  <si>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</si>
  <si>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</si>
  <si>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</si>
  <si>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</si>
  <si>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</si>
  <si>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</si>
  <si>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</si>
  <si>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</si>
  <si>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</si>
  <si>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</si>
  <si>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</si>
  <si>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</si>
  <si>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</si>
  <si>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</si>
  <si>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</si>
  <si>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</si>
  <si>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</si>
  <si>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</si>
  <si>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</si>
  <si>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</si>
  <si>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</si>
  <si>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</si>
  <si>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</si>
  <si>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</si>
  <si>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</si>
  <si>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</si>
  <si>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</si>
  <si>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</si>
  <si>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</si>
  <si>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</si>
  <si>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</si>
  <si>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</si>
  <si>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</si>
  <si>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</si>
  <si>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</si>
  <si>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</si>
  <si>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</si>
  <si>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</si>
  <si>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</si>
  <si>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</si>
  <si>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</si>
  <si>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</si>
  <si>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</si>
  <si>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</si>
  <si>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</si>
  <si>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</si>
  <si>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</si>
  <si>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</si>
  <si>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</si>
  <si>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</si>
  <si>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</si>
  <si>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</si>
  <si>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</si>
  <si>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</si>
  <si>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</si>
  <si>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</si>
  <si>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</si>
  <si>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</si>
  <si>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</si>
  <si>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</si>
  <si>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</si>
  <si>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</si>
  <si>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</si>
  <si>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</si>
  <si>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</si>
  <si>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</si>
  <si>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</si>
  <si>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</si>
  <si>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</si>
  <si>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</si>
  <si>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</si>
  <si>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</si>
  <si>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</si>
  <si>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</si>
  <si>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</si>
  <si>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</si>
  <si>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</si>
  <si>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</si>
  <si>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</si>
  <si>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</si>
  <si>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</si>
  <si>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</si>
  <si>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</si>
  <si>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</si>
  <si>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</si>
  <si>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</si>
  <si>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</si>
  <si>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</si>
  <si>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</si>
  <si>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</si>
  <si>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</si>
  <si>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</si>
  <si>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</si>
  <si>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</si>
  <si>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</si>
  <si>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</si>
  <si>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</si>
  <si>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</si>
  <si>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</si>
  <si>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</si>
  <si>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</si>
  <si>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</si>
  <si>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</si>
  <si>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</si>
  <si>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</si>
  <si>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</si>
  <si>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</si>
  <si>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</si>
  <si>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</si>
  <si>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</si>
  <si>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</si>
  <si>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</si>
  <si>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</si>
  <si>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</si>
  <si>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</si>
  <si>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</si>
  <si>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</si>
  <si>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</si>
  <si>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</si>
  <si>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</si>
  <si>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</si>
  <si>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</si>
  <si>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</si>
  <si>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</si>
  <si>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</si>
  <si>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</si>
  <si>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</si>
  <si>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</si>
  <si>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</si>
  <si>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</si>
  <si>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</si>
  <si>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</si>
  <si>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</si>
  <si>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</si>
  <si>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</si>
  <si>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</si>
  <si>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</si>
  <si>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</si>
  <si>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</si>
  <si>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</si>
  <si>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</si>
  <si>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</si>
  <si>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</si>
  <si>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</si>
  <si>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</si>
  <si>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</si>
  <si>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</si>
  <si>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</si>
  <si>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</si>
  <si>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</si>
  <si>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</si>
  <si>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</si>
  <si>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</si>
  <si>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</si>
  <si>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</si>
  <si>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</si>
  <si>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</si>
  <si>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</si>
  <si>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</si>
  <si>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</si>
  <si>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</si>
  <si>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</si>
  <si>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</si>
  <si>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</si>
  <si>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</si>
  <si>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</si>
  <si>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</si>
  <si>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</si>
  <si>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</si>
  <si>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</si>
  <si>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</si>
  <si>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</si>
  <si>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</si>
  <si>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</si>
  <si>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</si>
  <si>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</si>
  <si>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</si>
  <si>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</si>
  <si>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</si>
  <si>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</si>
  <si>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</si>
  <si>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</si>
  <si>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</si>
  <si>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</si>
  <si>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</si>
  <si>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</si>
  <si>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</si>
  <si>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</si>
  <si>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</si>
  <si>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</si>
  <si>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</si>
  <si>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</si>
  <si>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</si>
  <si>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</si>
  <si>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</si>
  <si>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</si>
  <si>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</si>
  <si>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</si>
  <si>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</si>
  <si>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</si>
  <si>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</si>
  <si>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</si>
  <si>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</si>
  <si>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</si>
  <si>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</si>
  <si>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</si>
  <si>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</si>
  <si>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</si>
  <si>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</si>
  <si>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</si>
  <si>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</si>
  <si>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</si>
  <si>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</si>
  <si>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</si>
  <si>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</si>
  <si>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</si>
  <si>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</si>
  <si>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</si>
  <si>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</si>
  <si>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</si>
  <si>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</si>
  <si>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</si>
  <si>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</si>
  <si>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</si>
  <si>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</si>
  <si>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</si>
  <si>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</si>
  <si>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</si>
  <si>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</si>
  <si>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</si>
  <si>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</si>
  <si>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</si>
  <si>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</si>
  <si>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</si>
  <si>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</si>
  <si>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</si>
  <si>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</si>
  <si>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</si>
  <si>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</si>
  <si>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</si>
  <si>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</si>
  <si>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</si>
  <si>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</si>
  <si>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</si>
  <si>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</si>
  <si>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</si>
  <si>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</si>
  <si>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</si>
  <si>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</si>
  <si>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</si>
  <si>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</si>
  <si>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</si>
  <si>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</si>
  <si>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</si>
  <si>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</si>
  <si>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</si>
  <si>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</si>
  <si>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</si>
  <si>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</si>
  <si>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</si>
  <si>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</si>
  <si>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</si>
  <si>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</si>
  <si>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</si>
  <si>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</si>
  <si>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</si>
  <si>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</si>
  <si>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</si>
  <si>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</si>
  <si>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</si>
  <si>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</si>
  <si>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</si>
  <si>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</si>
  <si>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</si>
  <si>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</si>
  <si>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</si>
  <si>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</si>
  <si>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</si>
  <si>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</si>
  <si>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</si>
  <si>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</si>
  <si>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</si>
  <si>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</si>
  <si>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</si>
  <si>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</si>
  <si>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</si>
  <si>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</si>
  <si>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</si>
  <si>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</si>
  <si>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</si>
  <si>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</si>
  <si>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</si>
  <si>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</si>
  <si>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</si>
  <si>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</si>
  <si>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</si>
  <si>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</si>
  <si>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</si>
  <si>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</si>
  <si>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</si>
  <si>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</si>
  <si>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</si>
  <si>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</si>
  <si>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</si>
  <si>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</si>
  <si>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</si>
  <si>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</si>
  <si>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</si>
  <si>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</si>
  <si>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</si>
  <si>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</si>
  <si>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</si>
  <si>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</si>
  <si>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</si>
  <si>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</si>
  <si>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</si>
  <si>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</si>
  <si>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</si>
  <si>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</si>
  <si>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</si>
  <si>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</si>
  <si>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</si>
  <si>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</si>
  <si>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</si>
  <si>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</si>
  <si>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</si>
  <si>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</si>
  <si>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</si>
  <si>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</si>
  <si>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</si>
  <si>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</si>
  <si>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</si>
  <si>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</si>
  <si>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</si>
  <si>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</si>
  <si>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</si>
  <si>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</si>
  <si>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</si>
  <si>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</si>
  <si>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</si>
  <si>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</si>
  <si>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</si>
  <si>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</si>
  <si>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</si>
  <si>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</si>
  <si>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</si>
  <si>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</si>
  <si>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</si>
  <si>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</si>
  <si>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</si>
  <si>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</si>
  <si>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</si>
  <si>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</si>
  <si>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</si>
  <si>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</si>
  <si>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</si>
  <si>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</si>
  <si>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</si>
  <si>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</si>
  <si>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</si>
  <si>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</si>
  <si>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</si>
  <si>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</si>
  <si>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</si>
  <si>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</si>
  <si>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</si>
  <si>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</si>
  <si>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</si>
  <si>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</si>
  <si>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</si>
  <si>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</si>
  <si>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</si>
  <si>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</si>
  <si>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</si>
  <si>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</si>
  <si>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</si>
  <si>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</si>
  <si>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</si>
  <si>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</si>
  <si>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</si>
  <si>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</si>
  <si>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</si>
  <si>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</si>
  <si>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</si>
  <si>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</si>
  <si>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</si>
  <si>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</si>
  <si>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</si>
  <si>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</si>
  <si>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</si>
  <si>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</si>
  <si>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</si>
  <si>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</si>
  <si>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</si>
  <si>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</si>
  <si>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</si>
  <si>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</si>
  <si>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</si>
  <si>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</si>
  <si>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</si>
  <si>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</si>
  <si>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</si>
  <si>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</si>
  <si>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</si>
  <si>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</si>
  <si>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</si>
  <si>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</si>
  <si>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</si>
  <si>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</si>
  <si>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</si>
  <si>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</si>
  <si>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</si>
  <si>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</si>
  <si>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</si>
  <si>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</si>
  <si>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</si>
  <si>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</si>
  <si>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</si>
  <si>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</si>
  <si>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</si>
  <si>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</si>
  <si>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</si>
  <si>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</si>
  <si>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</si>
  <si>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</si>
  <si>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</si>
  <si>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</si>
  <si>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</si>
  <si>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</si>
  <si>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</si>
  <si>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</si>
  <si>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</si>
  <si>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</si>
  <si>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</si>
  <si>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</si>
  <si>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</si>
  <si>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</si>
  <si>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</si>
  <si>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</si>
  <si>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</si>
  <si>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</si>
  <si>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</si>
  <si>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</si>
  <si>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</si>
  <si>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</si>
  <si>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</si>
  <si>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</si>
  <si>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</si>
  <si>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</si>
  <si>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</si>
  <si>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</si>
  <si>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</si>
  <si>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</si>
  <si>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</si>
  <si>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</si>
  <si>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</si>
  <si>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</si>
  <si>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</si>
  <si>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</si>
  <si>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</si>
  <si>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</si>
  <si>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</si>
  <si>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</si>
  <si>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</si>
  <si>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</si>
  <si>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</si>
  <si>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</si>
  <si>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</si>
  <si>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</si>
  <si>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</si>
  <si>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</si>
  <si>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</si>
  <si>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</si>
  <si>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</si>
  <si>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</si>
  <si>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</si>
  <si>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</si>
  <si>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</si>
  <si>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</si>
  <si>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</si>
  <si>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</si>
  <si>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</si>
  <si>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</si>
  <si>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</si>
  <si>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</si>
  <si>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</si>
  <si>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</si>
  <si>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</si>
  <si>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</si>
  <si>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</si>
  <si>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</si>
  <si>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</si>
  <si>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</si>
  <si>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</si>
  <si>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</si>
  <si>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</si>
  <si>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</si>
  <si>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</si>
  <si>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</si>
  <si>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</si>
  <si>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</si>
  <si>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</si>
  <si>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</si>
  <si>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</si>
  <si>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</si>
  <si>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</si>
  <si>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</si>
  <si>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</si>
  <si>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</si>
  <si>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</si>
  <si>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</si>
  <si>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</si>
  <si>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</si>
  <si>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</si>
  <si>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</si>
  <si>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</si>
  <si>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</si>
  <si>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</si>
  <si>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</si>
  <si>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</si>
  <si>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</si>
  <si>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</si>
  <si>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</si>
  <si>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</si>
  <si>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</si>
  <si>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</si>
  <si>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</si>
  <si>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</si>
  <si>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</si>
  <si>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</si>
  <si>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</si>
  <si>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</si>
  <si>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</si>
  <si>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</si>
  <si>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</si>
  <si>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</si>
  <si>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</si>
  <si>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</si>
  <si>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</si>
  <si>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</si>
  <si>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</si>
  <si>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</si>
  <si>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</si>
  <si>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</si>
  <si>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</si>
  <si>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</si>
  <si>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</si>
  <si>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</si>
  <si>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</si>
  <si>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</si>
  <si>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</si>
  <si>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</si>
  <si>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</si>
  <si>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</si>
  <si>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</si>
  <si>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</si>
  <si>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</si>
  <si>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</si>
  <si>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</si>
  <si>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</si>
  <si>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</si>
  <si>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</si>
  <si>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</si>
  <si>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</si>
  <si>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</si>
  <si>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</si>
  <si>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</si>
  <si>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</si>
  <si>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</si>
  <si>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</si>
  <si>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</si>
  <si>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</si>
  <si>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</si>
  <si>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</si>
  <si>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</si>
  <si>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</si>
  <si>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</si>
  <si>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</si>
  <si>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</si>
  <si>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</si>
  <si>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</si>
  <si>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</si>
  <si>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</si>
  <si>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</si>
  <si>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</si>
  <si>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</si>
  <si>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</si>
  <si>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</si>
  <si>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</si>
  <si>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</si>
  <si>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</si>
  <si>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</si>
  <si>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</si>
  <si>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</si>
  <si>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</si>
  <si>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</si>
  <si>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</si>
  <si>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</si>
  <si>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</si>
  <si>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</si>
  <si>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</si>
  <si>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</si>
  <si>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</si>
  <si>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</si>
  <si>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</si>
  <si>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</si>
  <si>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</si>
  <si>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</si>
  <si>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</si>
  <si>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</si>
  <si>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</si>
  <si>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</si>
  <si>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</si>
  <si>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</si>
  <si>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</si>
  <si>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</si>
  <si>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</si>
  <si>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</si>
  <si>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</si>
  <si>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</si>
  <si>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</si>
  <si>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</si>
  <si>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</si>
  <si>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</si>
  <si>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</si>
  <si>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</si>
  <si>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</si>
  <si>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</si>
  <si>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</si>
  <si>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</si>
  <si>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</si>
  <si>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</si>
  <si>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</si>
  <si>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</si>
  <si>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</si>
  <si>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</si>
  <si>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</si>
  <si>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</si>
  <si>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</si>
  <si>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</si>
  <si>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</si>
  <si>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</si>
  <si>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</si>
  <si>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</si>
  <si>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</si>
  <si>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</si>
  <si>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</si>
  <si>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</si>
  <si>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</si>
  <si>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</si>
  <si>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</si>
  <si>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</si>
  <si>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</si>
  <si>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</si>
  <si>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</si>
  <si>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</si>
  <si>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</si>
  <si>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</si>
  <si>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</si>
  <si>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</si>
  <si>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</si>
  <si>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</si>
  <si>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</si>
  <si>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</si>
  <si>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</si>
  <si>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</si>
  <si>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</si>
  <si>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</si>
  <si>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</si>
  <si>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</si>
  <si>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</si>
  <si>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</si>
  <si>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</si>
  <si>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</si>
  <si>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</si>
  <si>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</si>
  <si>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</si>
  <si>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</si>
  <si>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</si>
  <si>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</si>
  <si>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</si>
  <si>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</si>
  <si>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</si>
  <si>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</si>
  <si>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</si>
  <si>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</si>
  <si>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</si>
  <si>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</si>
  <si>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</si>
  <si>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</si>
  <si>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</si>
  <si>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</si>
  <si>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</si>
  <si>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</si>
  <si>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</si>
  <si>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</si>
  <si>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</si>
  <si>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</si>
  <si>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</si>
  <si>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</si>
  <si>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</si>
  <si>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</si>
  <si>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</si>
  <si>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</si>
  <si>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</si>
  <si>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</si>
  <si>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</si>
  <si>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</si>
  <si>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</si>
  <si>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</si>
  <si>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</si>
  <si>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</si>
  <si>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</si>
  <si>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</si>
  <si>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</si>
  <si>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</si>
  <si>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</si>
  <si>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</si>
  <si>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</si>
  <si>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</si>
  <si>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</si>
  <si>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</si>
  <si>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</si>
  <si>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</si>
  <si>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</si>
  <si>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</si>
  <si>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</si>
  <si>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</si>
  <si>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</si>
  <si>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</si>
  <si>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</si>
  <si>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</si>
  <si>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</si>
  <si>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</si>
  <si>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</si>
  <si>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</si>
  <si>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</si>
  <si>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</si>
  <si>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</si>
  <si>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</si>
  <si>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</si>
  <si>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</si>
  <si>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</si>
  <si>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</si>
  <si>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</si>
  <si>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</si>
  <si>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</si>
  <si>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</si>
  <si>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</si>
  <si>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</si>
  <si>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</si>
  <si>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</si>
  <si>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</si>
  <si>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</si>
  <si>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</si>
  <si>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</si>
  <si>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</si>
  <si>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</si>
  <si>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</si>
  <si>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</si>
  <si>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</si>
  <si>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</si>
  <si>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</si>
  <si>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</si>
  <si>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</si>
  <si>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</si>
  <si>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</si>
  <si>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</si>
  <si>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</si>
  <si>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</si>
  <si>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</si>
  <si>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</si>
  <si>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</si>
  <si>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</si>
  <si>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</si>
  <si>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</si>
  <si>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</si>
  <si>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</si>
  <si>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</si>
  <si>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</si>
  <si>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</si>
  <si>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</si>
  <si>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</si>
  <si>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</si>
  <si>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</si>
  <si>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</si>
  <si>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</si>
  <si>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</si>
  <si>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</si>
  <si>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</si>
  <si>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</si>
  <si>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</si>
  <si>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</si>
  <si>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</si>
  <si>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</si>
  <si>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</si>
  <si>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</si>
  <si>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</si>
  <si>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</si>
  <si>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</si>
  <si>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</si>
  <si>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</si>
  <si>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</si>
  <si>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</si>
  <si>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</si>
  <si>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</si>
  <si>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</si>
  <si>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</si>
  <si>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</si>
  <si>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</si>
  <si>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</si>
  <si>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</si>
  <si>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</si>
  <si>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</si>
  <si>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</si>
  <si>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</si>
  <si>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</si>
  <si>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</si>
  <si>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</si>
  <si>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</si>
  <si>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</si>
  <si>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</si>
  <si>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</si>
  <si>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</si>
  <si>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</si>
  <si>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</si>
  <si>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</si>
  <si>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</si>
  <si>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</si>
  <si>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</si>
  <si>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</si>
  <si>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</si>
  <si>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</si>
  <si>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</si>
  <si>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</si>
  <si>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</si>
  <si>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</si>
  <si>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</si>
  <si>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</si>
  <si>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</si>
  <si>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</si>
  <si>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</si>
  <si>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</si>
  <si>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</si>
  <si>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</si>
  <si>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</si>
  <si>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</si>
  <si>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</si>
  <si>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</si>
  <si>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</si>
  <si>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</si>
  <si>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</si>
  <si>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</si>
  <si>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</si>
  <si>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</si>
  <si>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</si>
  <si>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</si>
  <si>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</si>
  <si>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</si>
  <si>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</si>
  <si>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</si>
  <si>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</si>
  <si>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</si>
  <si>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</si>
  <si>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</si>
  <si>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</si>
  <si>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</si>
  <si>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</si>
  <si>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</si>
  <si>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</si>
  <si>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</si>
  <si>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</si>
  <si>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</si>
  <si>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</si>
  <si>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</si>
  <si>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</si>
  <si>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</si>
  <si>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</si>
  <si>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</si>
  <si>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</si>
  <si>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</si>
  <si>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</si>
  <si>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</si>
  <si>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</si>
  <si>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</si>
  <si>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</si>
  <si>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</si>
  <si>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</si>
  <si>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</si>
  <si>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</si>
  <si>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</si>
  <si>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</si>
  <si>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</si>
  <si>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</si>
  <si>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</si>
  <si>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</si>
  <si>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</si>
  <si>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</si>
  <si>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</si>
  <si>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</si>
  <si>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</si>
  <si>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</si>
  <si>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</si>
  <si>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</si>
  <si>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</si>
  <si>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</si>
  <si>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</si>
  <si>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</si>
  <si>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</si>
  <si>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</si>
  <si>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</si>
  <si>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</si>
  <si>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</si>
  <si>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</si>
  <si>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</si>
  <si>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</si>
  <si>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</si>
  <si>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</si>
  <si>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</si>
  <si>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</si>
  <si>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</si>
  <si>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</si>
  <si>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</si>
  <si>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</si>
  <si>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</si>
  <si>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</si>
  <si>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</si>
  <si>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</si>
  <si>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</si>
  <si>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</si>
  <si>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</si>
  <si>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</si>
  <si>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</si>
  <si>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</si>
  <si>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</si>
  <si>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</si>
  <si>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</si>
  <si>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</si>
  <si>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</si>
  <si>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</si>
  <si>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</si>
  <si>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</si>
  <si>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</si>
  <si>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</si>
  <si>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</si>
  <si>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</si>
  <si>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</si>
  <si>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</si>
  <si>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</si>
  <si>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</si>
  <si>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</si>
  <si>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</si>
  <si>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</si>
  <si>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</si>
  <si>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</si>
  <si>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</si>
  <si>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</si>
  <si>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</si>
  <si>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</si>
  <si>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</si>
  <si>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</si>
  <si>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</si>
  <si>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</si>
  <si>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</si>
  <si>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</si>
  <si>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</si>
  <si>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</si>
  <si>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</si>
  <si>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</si>
  <si>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</si>
  <si>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</si>
  <si>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</si>
  <si>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</si>
  <si>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</si>
  <si>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</si>
  <si>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</si>
  <si>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</si>
  <si>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</si>
  <si>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</si>
  <si>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</si>
  <si>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</si>
  <si>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</si>
  <si>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OPĆINA FAŽANA</t>
  </si>
  <si>
    <t>2025-12</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</si>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</sst>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7229062.3200000003</v>
      </c>
      <c r="D2" s="7">
        <f>'PR-RAS'!E6</f>
        <v>8181423.7199999997</v>
      </c>
      <c r="E2" s="7">
        <v>0</v>
      </c>
      <c r="F2" s="7">
        <v>0</v>
      </c>
      <c r="G2" s="8">
        <f t="shared" ref="G2:G274" si="0">(B2/1000)*(C2*1+D2*2)</f>
        <v>23591.909759999999</v>
      </c>
      <c r="H2" s="8">
        <f t="shared" ref="H2:H274" si="1">ABS(C2-ROUND(C2,0))+ABS(D2-ROUND(D2,0))</f>
        <v>0.60000000055879354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4180989.97</v>
      </c>
      <c r="D3" s="2">
        <f>'PR-RAS'!E7</f>
        <v>4857468.1599999992</v>
      </c>
      <c r="E3" s="2">
        <v>0</v>
      </c>
      <c r="F3" s="2">
        <v>0</v>
      </c>
      <c r="G3" s="3">
        <f t="shared" si="0"/>
        <v>27791.852579999999</v>
      </c>
      <c r="H3" s="3">
        <f t="shared" si="1"/>
        <v>0.18999999901279807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3126889.04</v>
      </c>
      <c r="D4" s="2">
        <f>'PR-RAS'!E8</f>
        <v>3783378.4099999997</v>
      </c>
      <c r="E4" s="2">
        <v>0</v>
      </c>
      <c r="F4" s="2">
        <v>0</v>
      </c>
      <c r="G4" s="3">
        <f t="shared" si="0"/>
        <v>32080.937579999998</v>
      </c>
      <c r="H4" s="3">
        <f t="shared" si="1"/>
        <v>0.44999999972060323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1892119.32</v>
      </c>
      <c r="D5" s="2">
        <f>'PR-RAS'!E9</f>
        <v>2213438.86</v>
      </c>
      <c r="E5" s="2">
        <v>0</v>
      </c>
      <c r="F5" s="2">
        <v>0</v>
      </c>
      <c r="G5" s="3">
        <f t="shared" si="0"/>
        <v>25275.988160000001</v>
      </c>
      <c r="H5" s="3">
        <f t="shared" si="1"/>
        <v>0.46000000019557774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242077.86</v>
      </c>
      <c r="D6" s="2">
        <f>'PR-RAS'!E10</f>
        <v>221253.18</v>
      </c>
      <c r="E6" s="2">
        <v>0</v>
      </c>
      <c r="F6" s="2">
        <v>0</v>
      </c>
      <c r="G6" s="3">
        <f t="shared" si="0"/>
        <v>3422.9211</v>
      </c>
      <c r="H6" s="3">
        <f t="shared" si="1"/>
        <v>0.32000000000698492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204523.41</v>
      </c>
      <c r="D7" s="2">
        <f>'PR-RAS'!E11</f>
        <v>400943.69</v>
      </c>
      <c r="E7" s="2">
        <v>0</v>
      </c>
      <c r="F7" s="2">
        <v>0</v>
      </c>
      <c r="G7" s="3">
        <f t="shared" si="0"/>
        <v>6038.4647400000003</v>
      </c>
      <c r="H7" s="3">
        <f t="shared" si="1"/>
        <v>0.72000000000116415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858752.37</v>
      </c>
      <c r="D8" s="2">
        <f>'PR-RAS'!E12</f>
        <v>1086184.6499999999</v>
      </c>
      <c r="E8" s="2">
        <v>0</v>
      </c>
      <c r="F8" s="2">
        <v>0</v>
      </c>
      <c r="G8" s="3">
        <f t="shared" si="0"/>
        <v>21217.85169</v>
      </c>
      <c r="H8" s="3">
        <f t="shared" si="1"/>
        <v>0.72000000008847564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103602.05</v>
      </c>
      <c r="D9" s="2">
        <f>'PR-RAS'!E13</f>
        <v>0</v>
      </c>
      <c r="E9" s="2">
        <v>0</v>
      </c>
      <c r="F9" s="2">
        <v>0</v>
      </c>
      <c r="G9" s="3">
        <f t="shared" si="0"/>
        <v>828.81640000000004</v>
      </c>
      <c r="H9" s="3">
        <f t="shared" si="1"/>
        <v>5.0000000002910383E-2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174185.97</v>
      </c>
      <c r="D11" s="2">
        <f>'PR-RAS'!E15</f>
        <v>138441.97</v>
      </c>
      <c r="E11" s="2">
        <v>0</v>
      </c>
      <c r="F11" s="2">
        <v>0</v>
      </c>
      <c r="G11" s="3">
        <f t="shared" si="0"/>
        <v>4510.6991000000007</v>
      </c>
      <c r="H11" s="3">
        <f t="shared" si="1"/>
        <v>5.9999999997671694E-2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939404.07000000007</v>
      </c>
      <c r="D19" s="2">
        <f>'PR-RAS'!E23</f>
        <v>949274.9</v>
      </c>
      <c r="E19" s="2">
        <v>0</v>
      </c>
      <c r="F19" s="2">
        <v>0</v>
      </c>
      <c r="G19" s="3">
        <f t="shared" si="0"/>
        <v>51083.16966</v>
      </c>
      <c r="H19" s="3">
        <f t="shared" si="1"/>
        <v>0.17000000004190952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353315.4</v>
      </c>
      <c r="D20" s="2">
        <f>'PR-RAS'!E24</f>
        <v>507862.78</v>
      </c>
      <c r="E20" s="2">
        <v>0</v>
      </c>
      <c r="F20" s="2">
        <v>0</v>
      </c>
      <c r="G20" s="3">
        <f t="shared" si="0"/>
        <v>26011.77824</v>
      </c>
      <c r="H20" s="3">
        <f t="shared" si="1"/>
        <v>0.61999999999534339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586088.67000000004</v>
      </c>
      <c r="D23" s="2">
        <f>'PR-RAS'!E27</f>
        <v>441412.12</v>
      </c>
      <c r="E23" s="2">
        <v>0</v>
      </c>
      <c r="F23" s="2">
        <v>0</v>
      </c>
      <c r="G23" s="3">
        <f t="shared" si="0"/>
        <v>32316.084020000002</v>
      </c>
      <c r="H23" s="3">
        <f t="shared" si="1"/>
        <v>0.44999999995343387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114696.86</v>
      </c>
      <c r="D25" s="2">
        <f>'PR-RAS'!E29</f>
        <v>124814.85</v>
      </c>
      <c r="E25" s="2">
        <v>0</v>
      </c>
      <c r="F25" s="2">
        <v>0</v>
      </c>
      <c r="G25" s="3">
        <f t="shared" si="0"/>
        <v>8743.8374399999993</v>
      </c>
      <c r="H25" s="3">
        <f t="shared" si="1"/>
        <v>0.28999999999359716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114696.86</v>
      </c>
      <c r="D27" s="2">
        <f>'PR-RAS'!E31</f>
        <v>124814.85</v>
      </c>
      <c r="E27" s="2">
        <v>0</v>
      </c>
      <c r="F27" s="2">
        <v>0</v>
      </c>
      <c r="G27" s="3">
        <f t="shared" si="0"/>
        <v>9472.4905600000002</v>
      </c>
      <c r="H27" s="3">
        <f t="shared" si="1"/>
        <v>0.28999999999359716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81775</v>
      </c>
      <c r="D45" s="2">
        <f>'PR-RAS'!E49</f>
        <v>50866.73</v>
      </c>
      <c r="E45" s="2">
        <v>0</v>
      </c>
      <c r="F45" s="2">
        <v>0</v>
      </c>
      <c r="G45" s="3">
        <f t="shared" si="0"/>
        <v>8074.3722400000006</v>
      </c>
      <c r="H45" s="3">
        <f t="shared" si="1"/>
        <v>0.26999999999679858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31575</v>
      </c>
      <c r="D54" s="2">
        <f>'PR-RAS'!E58</f>
        <v>50866.73</v>
      </c>
      <c r="E54" s="2">
        <v>0</v>
      </c>
      <c r="F54" s="2">
        <v>0</v>
      </c>
      <c r="G54" s="3">
        <f t="shared" si="0"/>
        <v>7065.3483800000013</v>
      </c>
      <c r="H54" s="3">
        <f t="shared" si="1"/>
        <v>0.26999999999679858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31575</v>
      </c>
      <c r="D55" s="2">
        <f>'PR-RAS'!E59</f>
        <v>50866.73</v>
      </c>
      <c r="E55" s="2">
        <v>0</v>
      </c>
      <c r="F55" s="2">
        <v>0</v>
      </c>
      <c r="G55" s="3">
        <f t="shared" si="0"/>
        <v>7198.6568400000015</v>
      </c>
      <c r="H55" s="3">
        <f t="shared" si="1"/>
        <v>0.26999999999679858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28465</v>
      </c>
      <c r="D57" s="2">
        <f>'PR-RAS'!E61</f>
        <v>0</v>
      </c>
      <c r="E57" s="2">
        <v>0</v>
      </c>
      <c r="F57" s="2">
        <v>0</v>
      </c>
      <c r="G57" s="3">
        <f t="shared" si="0"/>
        <v>1594.04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28465</v>
      </c>
      <c r="D58" s="2">
        <f>'PR-RAS'!E62</f>
        <v>0</v>
      </c>
      <c r="E58" s="2">
        <v>0</v>
      </c>
      <c r="F58" s="2">
        <v>0</v>
      </c>
      <c r="G58" s="3">
        <f t="shared" si="0"/>
        <v>1622.5050000000001</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21735</v>
      </c>
      <c r="D60" s="2">
        <f>'PR-RAS'!E64</f>
        <v>0</v>
      </c>
      <c r="E60" s="2">
        <v>0</v>
      </c>
      <c r="F60" s="2">
        <v>0</v>
      </c>
      <c r="G60" s="3">
        <f t="shared" si="0"/>
        <v>1282.365</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21735</v>
      </c>
      <c r="D61" s="2">
        <f>'PR-RAS'!E65</f>
        <v>0</v>
      </c>
      <c r="E61" s="2">
        <v>0</v>
      </c>
      <c r="F61" s="2">
        <v>0</v>
      </c>
      <c r="G61" s="3">
        <f t="shared" si="0"/>
        <v>1304.0999999999999</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728615.69</v>
      </c>
      <c r="D78" s="2">
        <f>'PR-RAS'!E82</f>
        <v>773057.29</v>
      </c>
      <c r="E78" s="2">
        <v>0</v>
      </c>
      <c r="F78" s="2">
        <v>0</v>
      </c>
      <c r="G78" s="3">
        <f t="shared" si="0"/>
        <v>175154.23079</v>
      </c>
      <c r="H78" s="3">
        <f t="shared" si="1"/>
        <v>0.60000000009313226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418.47</v>
      </c>
      <c r="D79" s="2">
        <f>'PR-RAS'!E83</f>
        <v>327.49</v>
      </c>
      <c r="E79" s="2">
        <v>0</v>
      </c>
      <c r="F79" s="2">
        <v>0</v>
      </c>
      <c r="G79" s="3">
        <f t="shared" si="0"/>
        <v>83.729100000000003</v>
      </c>
      <c r="H79" s="3">
        <f t="shared" si="1"/>
        <v>0.96000000000003638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418.47</v>
      </c>
      <c r="D81" s="2">
        <f>'PR-RAS'!E85</f>
        <v>327.49</v>
      </c>
      <c r="E81" s="2">
        <v>0</v>
      </c>
      <c r="F81" s="2">
        <v>0</v>
      </c>
      <c r="G81" s="3">
        <f t="shared" si="0"/>
        <v>85.876000000000005</v>
      </c>
      <c r="H81" s="3">
        <f t="shared" si="1"/>
        <v>0.96000000000003638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728197.22</v>
      </c>
      <c r="D87" s="2">
        <f>'PR-RAS'!E91</f>
        <v>772729.8</v>
      </c>
      <c r="E87" s="2">
        <v>0</v>
      </c>
      <c r="F87" s="2">
        <v>0</v>
      </c>
      <c r="G87" s="3">
        <f t="shared" si="0"/>
        <v>195534.48652000001</v>
      </c>
      <c r="H87" s="3">
        <f t="shared" si="1"/>
        <v>0.41999999992549419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130235.58</v>
      </c>
      <c r="D88" s="2">
        <f>'PR-RAS'!E92</f>
        <v>174325.78</v>
      </c>
      <c r="E88" s="2">
        <v>0</v>
      </c>
      <c r="F88" s="2">
        <v>0</v>
      </c>
      <c r="G88" s="3">
        <f t="shared" si="0"/>
        <v>41663.18118</v>
      </c>
      <c r="H88" s="3">
        <f t="shared" si="1"/>
        <v>0.63999999999941792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573976.87</v>
      </c>
      <c r="D89" s="2">
        <f>'PR-RAS'!E93</f>
        <v>569047.53</v>
      </c>
      <c r="E89" s="2">
        <v>0</v>
      </c>
      <c r="F89" s="2">
        <v>0</v>
      </c>
      <c r="G89" s="3">
        <f t="shared" si="0"/>
        <v>150662.32984000002</v>
      </c>
      <c r="H89" s="3">
        <f t="shared" si="1"/>
        <v>0.59999999997671694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22285.35</v>
      </c>
      <c r="D90" s="2">
        <f>'PR-RAS'!E94</f>
        <v>27827.01</v>
      </c>
      <c r="E90" s="2">
        <v>0</v>
      </c>
      <c r="F90" s="2">
        <v>0</v>
      </c>
      <c r="G90" s="3">
        <f t="shared" si="0"/>
        <v>6936.6039299999993</v>
      </c>
      <c r="H90" s="3">
        <f t="shared" si="1"/>
        <v>0.3599999999969441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1699.42</v>
      </c>
      <c r="D93" s="2">
        <f>'PR-RAS'!E97</f>
        <v>1529.48</v>
      </c>
      <c r="E93" s="2">
        <v>0</v>
      </c>
      <c r="F93" s="2">
        <v>0</v>
      </c>
      <c r="G93" s="3">
        <f t="shared" si="0"/>
        <v>437.77096</v>
      </c>
      <c r="H93" s="3">
        <f t="shared" si="1"/>
        <v>0.90000000000009095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2206785.2300000004</v>
      </c>
      <c r="D102" s="2">
        <f>'PR-RAS'!E106</f>
        <v>2493016.1100000003</v>
      </c>
      <c r="E102" s="2">
        <v>0</v>
      </c>
      <c r="F102" s="2">
        <v>0</v>
      </c>
      <c r="G102" s="3">
        <f t="shared" si="0"/>
        <v>726474.5624500002</v>
      </c>
      <c r="H102" s="3">
        <f t="shared" si="1"/>
        <v>0.34000000078231096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590070.41</v>
      </c>
      <c r="D103" s="2">
        <f>'PR-RAS'!E107</f>
        <v>598323.87</v>
      </c>
      <c r="E103" s="2">
        <v>0</v>
      </c>
      <c r="F103" s="2">
        <v>0</v>
      </c>
      <c r="G103" s="3">
        <f t="shared" si="0"/>
        <v>182245.25129999997</v>
      </c>
      <c r="H103" s="3">
        <f t="shared" si="1"/>
        <v>0.5400000000372529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374649.5</v>
      </c>
      <c r="D105" s="2">
        <f>'PR-RAS'!E109</f>
        <v>371717.97</v>
      </c>
      <c r="E105" s="2">
        <v>0</v>
      </c>
      <c r="F105" s="2">
        <v>0</v>
      </c>
      <c r="G105" s="3">
        <f t="shared" si="0"/>
        <v>116280.88575999999</v>
      </c>
      <c r="H105" s="3">
        <f t="shared" si="1"/>
        <v>0.53000000002793968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97.03</v>
      </c>
      <c r="D106" s="2">
        <f>'PR-RAS'!E110</f>
        <v>39.17</v>
      </c>
      <c r="E106" s="2">
        <v>0</v>
      </c>
      <c r="F106" s="2">
        <v>0</v>
      </c>
      <c r="G106" s="3">
        <f t="shared" si="0"/>
        <v>18.41385</v>
      </c>
      <c r="H106" s="3">
        <f t="shared" si="1"/>
        <v>0.20000000000000284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215323.88</v>
      </c>
      <c r="D107" s="2">
        <f>'PR-RAS'!E111</f>
        <v>226566.73</v>
      </c>
      <c r="E107" s="2">
        <v>0</v>
      </c>
      <c r="F107" s="2">
        <v>0</v>
      </c>
      <c r="G107" s="3">
        <f t="shared" si="0"/>
        <v>70856.478040000002</v>
      </c>
      <c r="H107" s="3">
        <f t="shared" si="1"/>
        <v>0.38999999998486601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1056147.27</v>
      </c>
      <c r="D108" s="2">
        <f>'PR-RAS'!E112</f>
        <v>1024757.48</v>
      </c>
      <c r="E108" s="2">
        <v>0</v>
      </c>
      <c r="F108" s="2">
        <v>0</v>
      </c>
      <c r="G108" s="3">
        <f t="shared" si="0"/>
        <v>332305.85861</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1279.6500000000001</v>
      </c>
      <c r="D110" s="2">
        <f>'PR-RAS'!E114</f>
        <v>120.57</v>
      </c>
      <c r="E110" s="2">
        <v>0</v>
      </c>
      <c r="F110" s="2">
        <v>0</v>
      </c>
      <c r="G110" s="3">
        <f t="shared" si="0"/>
        <v>165.76611</v>
      </c>
      <c r="H110" s="3">
        <f t="shared" si="1"/>
        <v>0.77999999999991587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1054867.6200000001</v>
      </c>
      <c r="D113" s="2">
        <f>'PR-RAS'!E117</f>
        <v>1024636.91</v>
      </c>
      <c r="E113" s="2">
        <v>0</v>
      </c>
      <c r="F113" s="2">
        <v>0</v>
      </c>
      <c r="G113" s="3">
        <f t="shared" si="0"/>
        <v>347663.84128000005</v>
      </c>
      <c r="H113" s="3">
        <f t="shared" si="1"/>
        <v>0.469999999855645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560567.55000000005</v>
      </c>
      <c r="D116" s="2">
        <f>'PR-RAS'!E120</f>
        <v>869934.76</v>
      </c>
      <c r="E116" s="2">
        <v>0</v>
      </c>
      <c r="F116" s="2">
        <v>0</v>
      </c>
      <c r="G116" s="3">
        <f t="shared" si="0"/>
        <v>264550.26305000007</v>
      </c>
      <c r="H116" s="3">
        <f t="shared" si="1"/>
        <v>0.68999999994412065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32308.54</v>
      </c>
      <c r="D117" s="2">
        <f>'PR-RAS'!E121</f>
        <v>318419.34000000003</v>
      </c>
      <c r="E117" s="2">
        <v>0</v>
      </c>
      <c r="F117" s="2">
        <v>0</v>
      </c>
      <c r="G117" s="3">
        <f t="shared" si="0"/>
        <v>77621.077520000021</v>
      </c>
      <c r="H117" s="3">
        <f t="shared" si="1"/>
        <v>0.80000000002473826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528259.01</v>
      </c>
      <c r="D118" s="2">
        <f>'PR-RAS'!E122</f>
        <v>551515.42000000004</v>
      </c>
      <c r="E118" s="2">
        <v>0</v>
      </c>
      <c r="F118" s="2">
        <v>0</v>
      </c>
      <c r="G118" s="3">
        <f t="shared" si="0"/>
        <v>190860.91245000003</v>
      </c>
      <c r="H118" s="3">
        <f t="shared" si="1"/>
        <v>0.43000000005122274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21013.38</v>
      </c>
      <c r="D121" s="2">
        <f>'PR-RAS'!E125</f>
        <v>0</v>
      </c>
      <c r="E121" s="2">
        <v>0</v>
      </c>
      <c r="F121" s="2">
        <v>0</v>
      </c>
      <c r="G121" s="3">
        <f t="shared" si="0"/>
        <v>2521.6055999999999</v>
      </c>
      <c r="H121" s="3">
        <f t="shared" si="1"/>
        <v>0.38000000000101863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19813.38</v>
      </c>
      <c r="D122" s="2">
        <f>'PR-RAS'!E126</f>
        <v>0</v>
      </c>
      <c r="E122" s="2">
        <v>0</v>
      </c>
      <c r="F122" s="2">
        <v>0</v>
      </c>
      <c r="G122" s="3">
        <f t="shared" si="0"/>
        <v>2397.4189799999999</v>
      </c>
      <c r="H122" s="3">
        <f t="shared" si="1"/>
        <v>0.38000000000101863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19813.38</v>
      </c>
      <c r="D124" s="2">
        <f>'PR-RAS'!E128</f>
        <v>0</v>
      </c>
      <c r="E124" s="2">
        <v>0</v>
      </c>
      <c r="F124" s="2">
        <v>0</v>
      </c>
      <c r="G124" s="3">
        <f t="shared" si="0"/>
        <v>2437.04574</v>
      </c>
      <c r="H124" s="3">
        <f t="shared" si="1"/>
        <v>0.38000000000101863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1200</v>
      </c>
      <c r="D125" s="2">
        <f>'PR-RAS'!E129</f>
        <v>0</v>
      </c>
      <c r="E125" s="2">
        <v>0</v>
      </c>
      <c r="F125" s="2">
        <v>0</v>
      </c>
      <c r="G125" s="3">
        <f t="shared" si="0"/>
        <v>148.80000000000001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1200</v>
      </c>
      <c r="D126" s="2">
        <f>'PR-RAS'!E130</f>
        <v>0</v>
      </c>
      <c r="E126" s="2">
        <v>0</v>
      </c>
      <c r="F126" s="2">
        <v>0</v>
      </c>
      <c r="G126" s="3">
        <f t="shared" si="0"/>
        <v>150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9883.0499999999993</v>
      </c>
      <c r="D136" s="2">
        <f>'PR-RAS'!E140</f>
        <v>7015.43</v>
      </c>
      <c r="E136" s="2">
        <v>0</v>
      </c>
      <c r="F136" s="2">
        <v>0</v>
      </c>
      <c r="G136" s="3">
        <f t="shared" si="0"/>
        <v>3228.3778500000003</v>
      </c>
      <c r="H136" s="3">
        <f t="shared" si="1"/>
        <v>0.47999999999956344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8146</v>
      </c>
      <c r="D137" s="2">
        <f>'PR-RAS'!E141</f>
        <v>5925.46</v>
      </c>
      <c r="E137" s="2">
        <v>0</v>
      </c>
      <c r="F137" s="2">
        <v>0</v>
      </c>
      <c r="G137" s="3">
        <f t="shared" si="0"/>
        <v>2719.5811199999998</v>
      </c>
      <c r="H137" s="3">
        <f t="shared" si="1"/>
        <v>0.46000000000003638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8146</v>
      </c>
      <c r="D142" s="2">
        <f>'PR-RAS'!E146</f>
        <v>5925.46</v>
      </c>
      <c r="E142" s="2">
        <v>0</v>
      </c>
      <c r="F142" s="2">
        <v>0</v>
      </c>
      <c r="G142" s="3">
        <f t="shared" si="0"/>
        <v>2819.5657199999996</v>
      </c>
      <c r="H142" s="3">
        <f t="shared" si="1"/>
        <v>0.46000000000003638</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1737.05</v>
      </c>
      <c r="D147" s="2">
        <f>'PR-RAS'!E151</f>
        <v>1089.97</v>
      </c>
      <c r="E147" s="2">
        <v>0</v>
      </c>
      <c r="F147" s="2">
        <v>0</v>
      </c>
      <c r="G147" s="3">
        <f t="shared" si="0"/>
        <v>571.88053999999988</v>
      </c>
      <c r="H147" s="3">
        <f t="shared" si="1"/>
        <v>7.999999999992724E-2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5183818.4400000004</v>
      </c>
      <c r="D148" s="2">
        <f>'PR-RAS'!E152</f>
        <v>5889795.0599999996</v>
      </c>
      <c r="E148" s="2">
        <v>0</v>
      </c>
      <c r="F148" s="2">
        <v>0</v>
      </c>
      <c r="G148" s="3">
        <f t="shared" si="0"/>
        <v>2493621.0583199998</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376502.19</v>
      </c>
      <c r="D149" s="2">
        <f>'PR-RAS'!E153</f>
        <v>498656.87</v>
      </c>
      <c r="E149" s="2">
        <v>0</v>
      </c>
      <c r="F149" s="2">
        <v>0</v>
      </c>
      <c r="G149" s="3">
        <f t="shared" si="0"/>
        <v>203324.75763999997</v>
      </c>
      <c r="H149" s="3">
        <f t="shared" si="1"/>
        <v>0.32000000000698492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295782.62</v>
      </c>
      <c r="D150" s="2">
        <f>'PR-RAS'!E154</f>
        <v>400055.16</v>
      </c>
      <c r="E150" s="2">
        <v>0</v>
      </c>
      <c r="F150" s="2">
        <v>0</v>
      </c>
      <c r="G150" s="3">
        <f t="shared" si="0"/>
        <v>163288.04805999997</v>
      </c>
      <c r="H150" s="3">
        <f t="shared" si="1"/>
        <v>0.53999999997904524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295782.62</v>
      </c>
      <c r="D151" s="2">
        <f>'PR-RAS'!E155</f>
        <v>400055.16</v>
      </c>
      <c r="E151" s="2">
        <v>0</v>
      </c>
      <c r="F151" s="2">
        <v>0</v>
      </c>
      <c r="G151" s="3">
        <f t="shared" si="0"/>
        <v>164383.94099999999</v>
      </c>
      <c r="H151" s="3">
        <f t="shared" si="1"/>
        <v>0.53999999997904524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34478.5</v>
      </c>
      <c r="D155" s="2">
        <f>'PR-RAS'!E159</f>
        <v>35854.99</v>
      </c>
      <c r="E155" s="2">
        <v>0</v>
      </c>
      <c r="F155" s="2">
        <v>0</v>
      </c>
      <c r="G155" s="3">
        <f t="shared" si="0"/>
        <v>16353.02592</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46241.07</v>
      </c>
      <c r="D156" s="2">
        <f>'PR-RAS'!E160</f>
        <v>62746.720000000001</v>
      </c>
      <c r="E156" s="2">
        <v>0</v>
      </c>
      <c r="F156" s="2">
        <v>0</v>
      </c>
      <c r="G156" s="3">
        <f t="shared" si="0"/>
        <v>26618.849050000001</v>
      </c>
      <c r="H156" s="3">
        <f t="shared" si="1"/>
        <v>0.34999999999854481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46241.07</v>
      </c>
      <c r="D158" s="2">
        <f>'PR-RAS'!E162</f>
        <v>62746.720000000001</v>
      </c>
      <c r="E158" s="2">
        <v>0</v>
      </c>
      <c r="F158" s="2">
        <v>0</v>
      </c>
      <c r="G158" s="3">
        <f t="shared" si="0"/>
        <v>26962.318070000001</v>
      </c>
      <c r="H158" s="3">
        <f t="shared" si="1"/>
        <v>0.34999999999854481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2692144.41</v>
      </c>
      <c r="D160" s="2">
        <f>'PR-RAS'!E164</f>
        <v>3262759.4499999997</v>
      </c>
      <c r="E160" s="2">
        <v>0</v>
      </c>
      <c r="F160" s="2">
        <v>0</v>
      </c>
      <c r="G160" s="3">
        <f t="shared" si="0"/>
        <v>1465608.4662899999</v>
      </c>
      <c r="H160" s="3">
        <f t="shared" si="1"/>
        <v>0.85999999986961484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17048.34</v>
      </c>
      <c r="D161" s="2">
        <f>'PR-RAS'!E165</f>
        <v>9564.42</v>
      </c>
      <c r="E161" s="2">
        <v>0</v>
      </c>
      <c r="F161" s="2">
        <v>0</v>
      </c>
      <c r="G161" s="3">
        <f t="shared" si="0"/>
        <v>5788.3487999999998</v>
      </c>
      <c r="H161" s="3">
        <f t="shared" si="1"/>
        <v>0.76000000000021828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7891.89</v>
      </c>
      <c r="D162" s="2">
        <f>'PR-RAS'!E166</f>
        <v>3661.4</v>
      </c>
      <c r="E162" s="2">
        <v>0</v>
      </c>
      <c r="F162" s="2">
        <v>0</v>
      </c>
      <c r="G162" s="3">
        <f t="shared" si="0"/>
        <v>2449.5650900000001</v>
      </c>
      <c r="H162" s="3">
        <f t="shared" si="1"/>
        <v>0.50999999999976353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5097.7</v>
      </c>
      <c r="D163" s="2">
        <f>'PR-RAS'!E167</f>
        <v>4918.5200000000004</v>
      </c>
      <c r="E163" s="2">
        <v>0</v>
      </c>
      <c r="F163" s="2">
        <v>0</v>
      </c>
      <c r="G163" s="3">
        <f t="shared" si="0"/>
        <v>2419.4278800000002</v>
      </c>
      <c r="H163" s="3">
        <f t="shared" si="1"/>
        <v>0.77999999999974534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4058.75</v>
      </c>
      <c r="D164" s="2">
        <f>'PR-RAS'!E168</f>
        <v>895</v>
      </c>
      <c r="E164" s="2">
        <v>0</v>
      </c>
      <c r="F164" s="2">
        <v>0</v>
      </c>
      <c r="G164" s="3">
        <f t="shared" si="0"/>
        <v>953.34625000000005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89.5</v>
      </c>
      <c r="E165" s="2">
        <v>0</v>
      </c>
      <c r="F165" s="2">
        <v>0</v>
      </c>
      <c r="G165" s="3">
        <f t="shared" si="0"/>
        <v>29.356000000000002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165663.45000000001</v>
      </c>
      <c r="D166" s="2">
        <f>'PR-RAS'!E170</f>
        <v>190158.64000000004</v>
      </c>
      <c r="E166" s="2">
        <v>0</v>
      </c>
      <c r="F166" s="2">
        <v>0</v>
      </c>
      <c r="G166" s="3">
        <f t="shared" si="0"/>
        <v>90086.820450000014</v>
      </c>
      <c r="H166" s="3">
        <f t="shared" si="1"/>
        <v>0.80999999996856786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16504.78</v>
      </c>
      <c r="D167" s="2">
        <f>'PR-RAS'!E171</f>
        <v>16989.990000000002</v>
      </c>
      <c r="E167" s="2">
        <v>0</v>
      </c>
      <c r="F167" s="2">
        <v>0</v>
      </c>
      <c r="G167" s="3">
        <f t="shared" si="0"/>
        <v>8380.4701600000008</v>
      </c>
      <c r="H167" s="3">
        <f t="shared" si="1"/>
        <v>0.22999999999956344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25715.39</v>
      </c>
      <c r="D168" s="2">
        <f>'PR-RAS'!E172</f>
        <v>29271.11</v>
      </c>
      <c r="E168" s="2">
        <v>0</v>
      </c>
      <c r="F168" s="2">
        <v>0</v>
      </c>
      <c r="G168" s="3">
        <f t="shared" si="0"/>
        <v>14071.02087</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107164.03</v>
      </c>
      <c r="D169" s="2">
        <f>'PR-RAS'!E173</f>
        <v>134272.95000000001</v>
      </c>
      <c r="E169" s="2">
        <v>0</v>
      </c>
      <c r="F169" s="2">
        <v>0</v>
      </c>
      <c r="G169" s="3">
        <f t="shared" si="0"/>
        <v>63119.268240000012</v>
      </c>
      <c r="H169" s="3">
        <f t="shared" si="1"/>
        <v>7.9999999987194315E-2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8653.57</v>
      </c>
      <c r="D170" s="2">
        <f>'PR-RAS'!E174</f>
        <v>4804.9399999999996</v>
      </c>
      <c r="E170" s="2">
        <v>0</v>
      </c>
      <c r="F170" s="2">
        <v>0</v>
      </c>
      <c r="G170" s="3">
        <f t="shared" si="0"/>
        <v>3086.5230499999998</v>
      </c>
      <c r="H170" s="3">
        <f t="shared" si="1"/>
        <v>0.49000000000069122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6699.5</v>
      </c>
      <c r="D171" s="2">
        <f>'PR-RAS'!E175</f>
        <v>3797.67</v>
      </c>
      <c r="E171" s="2">
        <v>0</v>
      </c>
      <c r="F171" s="2">
        <v>0</v>
      </c>
      <c r="G171" s="3">
        <f t="shared" si="0"/>
        <v>2430.1228000000001</v>
      </c>
      <c r="H171" s="3">
        <f t="shared" si="1"/>
        <v>0.82999999999992724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926.18</v>
      </c>
      <c r="D173" s="2">
        <f>'PR-RAS'!E177</f>
        <v>1021.98</v>
      </c>
      <c r="E173" s="2">
        <v>0</v>
      </c>
      <c r="F173" s="2">
        <v>0</v>
      </c>
      <c r="G173" s="3">
        <f t="shared" si="0"/>
        <v>510.86407999999994</v>
      </c>
      <c r="H173" s="3">
        <f t="shared" si="1"/>
        <v>0.19999999999993179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2248360.02</v>
      </c>
      <c r="D174" s="2">
        <f>'PR-RAS'!E178</f>
        <v>2701032.28</v>
      </c>
      <c r="E174" s="2">
        <v>0</v>
      </c>
      <c r="F174" s="2">
        <v>0</v>
      </c>
      <c r="G174" s="3">
        <f t="shared" si="0"/>
        <v>1323523.4523399998</v>
      </c>
      <c r="H174" s="3">
        <f t="shared" si="1"/>
        <v>0.29999999981373549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23872.5</v>
      </c>
      <c r="D175" s="2">
        <f>'PR-RAS'!E179</f>
        <v>22424.75</v>
      </c>
      <c r="E175" s="2">
        <v>0</v>
      </c>
      <c r="F175" s="2">
        <v>0</v>
      </c>
      <c r="G175" s="3">
        <f t="shared" si="0"/>
        <v>11957.627999999999</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1281904.1299999999</v>
      </c>
      <c r="D176" s="2">
        <f>'PR-RAS'!E180</f>
        <v>1659827.43</v>
      </c>
      <c r="E176" s="2">
        <v>0</v>
      </c>
      <c r="F176" s="2">
        <v>0</v>
      </c>
      <c r="G176" s="3">
        <f t="shared" si="0"/>
        <v>805272.82325000002</v>
      </c>
      <c r="H176" s="3">
        <f t="shared" si="1"/>
        <v>0.55999999982304871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82873.53</v>
      </c>
      <c r="D177" s="2">
        <f>'PR-RAS'!E181</f>
        <v>69341.789999999994</v>
      </c>
      <c r="E177" s="2">
        <v>0</v>
      </c>
      <c r="F177" s="2">
        <v>0</v>
      </c>
      <c r="G177" s="3">
        <f t="shared" si="0"/>
        <v>38994.051359999998</v>
      </c>
      <c r="H177" s="3">
        <f t="shared" si="1"/>
        <v>0.680000000007567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489146.74</v>
      </c>
      <c r="D178" s="2">
        <f>'PR-RAS'!E182</f>
        <v>574179.56000000006</v>
      </c>
      <c r="E178" s="2">
        <v>0</v>
      </c>
      <c r="F178" s="2">
        <v>0</v>
      </c>
      <c r="G178" s="3">
        <f t="shared" si="0"/>
        <v>289838.53722</v>
      </c>
      <c r="H178" s="3">
        <f t="shared" si="1"/>
        <v>0.69999999995343387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8057.04</v>
      </c>
      <c r="D179" s="2">
        <f>'PR-RAS'!E183</f>
        <v>10603.23</v>
      </c>
      <c r="E179" s="2">
        <v>0</v>
      </c>
      <c r="F179" s="2">
        <v>0</v>
      </c>
      <c r="G179" s="3">
        <f t="shared" si="0"/>
        <v>5208.9029999999993</v>
      </c>
      <c r="H179" s="3">
        <f t="shared" si="1"/>
        <v>0.26999999999952706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19952.46</v>
      </c>
      <c r="D180" s="2">
        <f>'PR-RAS'!E184</f>
        <v>35564.480000000003</v>
      </c>
      <c r="E180" s="2">
        <v>0</v>
      </c>
      <c r="F180" s="2">
        <v>0</v>
      </c>
      <c r="G180" s="3">
        <f t="shared" si="0"/>
        <v>16303.574180000001</v>
      </c>
      <c r="H180" s="3">
        <f t="shared" si="1"/>
        <v>0.94000000000232831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218739.22</v>
      </c>
      <c r="D181" s="2">
        <f>'PR-RAS'!E185</f>
        <v>243417.3</v>
      </c>
      <c r="E181" s="2">
        <v>0</v>
      </c>
      <c r="F181" s="2">
        <v>0</v>
      </c>
      <c r="G181" s="3">
        <f t="shared" si="0"/>
        <v>127003.28759999998</v>
      </c>
      <c r="H181" s="3">
        <f t="shared" si="1"/>
        <v>0.51999999998952262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40744.46</v>
      </c>
      <c r="D182" s="2">
        <f>'PR-RAS'!E186</f>
        <v>46220.800000000003</v>
      </c>
      <c r="E182" s="2">
        <v>0</v>
      </c>
      <c r="F182" s="2">
        <v>0</v>
      </c>
      <c r="G182" s="3">
        <f t="shared" si="0"/>
        <v>24106.67686</v>
      </c>
      <c r="H182" s="3">
        <f t="shared" si="1"/>
        <v>0.6599999999962165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83069.94</v>
      </c>
      <c r="D183" s="2">
        <f>'PR-RAS'!E187</f>
        <v>39452.94</v>
      </c>
      <c r="E183" s="2">
        <v>0</v>
      </c>
      <c r="F183" s="2">
        <v>0</v>
      </c>
      <c r="G183" s="3">
        <f t="shared" si="0"/>
        <v>29479.59924</v>
      </c>
      <c r="H183" s="3">
        <f t="shared" si="1"/>
        <v>0.11999999999534339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3471.36</v>
      </c>
      <c r="D184" s="2">
        <f>'PR-RAS'!E188</f>
        <v>2629.61</v>
      </c>
      <c r="E184" s="2">
        <v>0</v>
      </c>
      <c r="F184" s="2">
        <v>0</v>
      </c>
      <c r="G184" s="3">
        <f t="shared" si="0"/>
        <v>1597.69614</v>
      </c>
      <c r="H184" s="3">
        <f t="shared" si="1"/>
        <v>0.75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257601.24</v>
      </c>
      <c r="D190" s="2">
        <f>'PR-RAS'!E194</f>
        <v>359374.5</v>
      </c>
      <c r="E190" s="2">
        <v>0</v>
      </c>
      <c r="F190" s="2">
        <v>0</v>
      </c>
      <c r="G190" s="3">
        <f t="shared" si="0"/>
        <v>184530.19536000001</v>
      </c>
      <c r="H190" s="3">
        <f t="shared" si="1"/>
        <v>0.73999999999068677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29106.34</v>
      </c>
      <c r="D191" s="2">
        <f>'PR-RAS'!E195</f>
        <v>63704.77</v>
      </c>
      <c r="E191" s="2">
        <v>0</v>
      </c>
      <c r="F191" s="2">
        <v>0</v>
      </c>
      <c r="G191" s="3">
        <f t="shared" si="0"/>
        <v>29738.017200000002</v>
      </c>
      <c r="H191" s="3">
        <f t="shared" si="1"/>
        <v>0.57000000000334694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8218.16</v>
      </c>
      <c r="D192" s="2">
        <f>'PR-RAS'!E196</f>
        <v>7087.53</v>
      </c>
      <c r="E192" s="2">
        <v>0</v>
      </c>
      <c r="F192" s="2">
        <v>0</v>
      </c>
      <c r="G192" s="3">
        <f t="shared" si="0"/>
        <v>4277.10502</v>
      </c>
      <c r="H192" s="3">
        <f t="shared" si="1"/>
        <v>0.63000000000010914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14905.82</v>
      </c>
      <c r="D193" s="2">
        <f>'PR-RAS'!E197</f>
        <v>13419.3</v>
      </c>
      <c r="E193" s="2">
        <v>0</v>
      </c>
      <c r="F193" s="2">
        <v>0</v>
      </c>
      <c r="G193" s="3">
        <f t="shared" si="0"/>
        <v>8014.9286400000001</v>
      </c>
      <c r="H193" s="3">
        <f t="shared" si="1"/>
        <v>0.47999999999956344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5855</v>
      </c>
      <c r="D194" s="2">
        <f>'PR-RAS'!E198</f>
        <v>7248.24</v>
      </c>
      <c r="E194" s="2">
        <v>0</v>
      </c>
      <c r="F194" s="2">
        <v>0</v>
      </c>
      <c r="G194" s="3">
        <f t="shared" si="0"/>
        <v>3927.8356400000002</v>
      </c>
      <c r="H194" s="3">
        <f t="shared" si="1"/>
        <v>0.23999999999978172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11044.16</v>
      </c>
      <c r="D195" s="2">
        <f>'PR-RAS'!E199</f>
        <v>79317.350000000006</v>
      </c>
      <c r="E195" s="2">
        <v>0</v>
      </c>
      <c r="F195" s="2">
        <v>0</v>
      </c>
      <c r="G195" s="3">
        <f t="shared" si="0"/>
        <v>32917.698840000005</v>
      </c>
      <c r="H195" s="3">
        <f t="shared" si="1"/>
        <v>0.51000000000567525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188471.76</v>
      </c>
      <c r="D197" s="2">
        <f>'PR-RAS'!E201</f>
        <v>188597.31</v>
      </c>
      <c r="E197" s="2">
        <v>0</v>
      </c>
      <c r="F197" s="2">
        <v>0</v>
      </c>
      <c r="G197" s="3">
        <f t="shared" si="0"/>
        <v>110870.61048</v>
      </c>
      <c r="H197" s="3">
        <f t="shared" si="1"/>
        <v>0.54999999998835847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21071.17</v>
      </c>
      <c r="D198" s="2">
        <f>'PR-RAS'!E202</f>
        <v>22165.27</v>
      </c>
      <c r="E198" s="2">
        <v>0</v>
      </c>
      <c r="F198" s="2">
        <v>0</v>
      </c>
      <c r="G198" s="3">
        <f t="shared" si="0"/>
        <v>12884.13687</v>
      </c>
      <c r="H198" s="3">
        <f t="shared" si="1"/>
        <v>0.43999999999869033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13576.27</v>
      </c>
      <c r="D204" s="2">
        <f>'PR-RAS'!E208</f>
        <v>10107.799999999999</v>
      </c>
      <c r="E204" s="2">
        <v>0</v>
      </c>
      <c r="F204" s="2">
        <v>0</v>
      </c>
      <c r="G204" s="3">
        <f t="shared" si="0"/>
        <v>6859.7496099999998</v>
      </c>
      <c r="H204" s="3">
        <f t="shared" si="1"/>
        <v>0.47000000000116415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13576.27</v>
      </c>
      <c r="D207" s="2">
        <f>'PR-RAS'!E211</f>
        <v>10107.799999999999</v>
      </c>
      <c r="E207" s="2">
        <v>0</v>
      </c>
      <c r="F207" s="2">
        <v>0</v>
      </c>
      <c r="G207" s="3">
        <f t="shared" si="0"/>
        <v>6961.125219999999</v>
      </c>
      <c r="H207" s="3">
        <f t="shared" si="1"/>
        <v>0.47000000000116415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7494.9</v>
      </c>
      <c r="D212" s="2">
        <f>'PR-RAS'!E216</f>
        <v>12057.470000000001</v>
      </c>
      <c r="E212" s="2">
        <v>0</v>
      </c>
      <c r="F212" s="2">
        <v>0</v>
      </c>
      <c r="G212" s="3">
        <f t="shared" si="0"/>
        <v>6669.6762400000007</v>
      </c>
      <c r="H212" s="3">
        <f t="shared" si="1"/>
        <v>0.57000000000152795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6687.46</v>
      </c>
      <c r="D213" s="2">
        <f>'PR-RAS'!E217</f>
        <v>7006.75</v>
      </c>
      <c r="E213" s="2">
        <v>0</v>
      </c>
      <c r="F213" s="2">
        <v>0</v>
      </c>
      <c r="G213" s="3">
        <f t="shared" si="0"/>
        <v>4388.6035199999997</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807.44</v>
      </c>
      <c r="D216" s="2">
        <f>'PR-RAS'!E220</f>
        <v>5050.72</v>
      </c>
      <c r="E216" s="2">
        <v>0</v>
      </c>
      <c r="F216" s="2">
        <v>0</v>
      </c>
      <c r="G216" s="3">
        <f t="shared" si="0"/>
        <v>2345.4092000000001</v>
      </c>
      <c r="H216" s="3">
        <f t="shared" si="1"/>
        <v>0.71999999999979991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168686.55000000002</v>
      </c>
      <c r="D217" s="2">
        <f>'PR-RAS'!E221</f>
        <v>256017.55000000002</v>
      </c>
      <c r="E217" s="2">
        <v>0</v>
      </c>
      <c r="F217" s="2">
        <v>0</v>
      </c>
      <c r="G217" s="3">
        <f t="shared" si="0"/>
        <v>147035.87640000001</v>
      </c>
      <c r="H217" s="3">
        <f t="shared" si="1"/>
        <v>0.8999999999650754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27864.82</v>
      </c>
      <c r="D218" s="2">
        <f>'PR-RAS'!E222</f>
        <v>57176.88</v>
      </c>
      <c r="E218" s="2">
        <v>0</v>
      </c>
      <c r="F218" s="2">
        <v>0</v>
      </c>
      <c r="G218" s="3">
        <f t="shared" si="0"/>
        <v>30861.431859999997</v>
      </c>
      <c r="H218" s="3">
        <f t="shared" si="1"/>
        <v>0.30000000000291038</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27864.82</v>
      </c>
      <c r="D220" s="2">
        <f>'PR-RAS'!E224</f>
        <v>57176.88</v>
      </c>
      <c r="E220" s="2">
        <v>0</v>
      </c>
      <c r="F220" s="2">
        <v>0</v>
      </c>
      <c r="G220" s="3">
        <f t="shared" si="0"/>
        <v>31145.869019999998</v>
      </c>
      <c r="H220" s="3">
        <f t="shared" si="1"/>
        <v>0.30000000000291038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140821.73000000001</v>
      </c>
      <c r="D221" s="2">
        <f>'PR-RAS'!E225</f>
        <v>198840.67</v>
      </c>
      <c r="E221" s="2">
        <v>0</v>
      </c>
      <c r="F221" s="2">
        <v>0</v>
      </c>
      <c r="G221" s="3">
        <f t="shared" si="0"/>
        <v>118470.67540000002</v>
      </c>
      <c r="H221" s="3">
        <f t="shared" si="1"/>
        <v>0.59999999997671694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140821.73000000001</v>
      </c>
      <c r="D223" s="2">
        <f>'PR-RAS'!E227</f>
        <v>194858.98</v>
      </c>
      <c r="E223" s="2">
        <v>0</v>
      </c>
      <c r="F223" s="2">
        <v>0</v>
      </c>
      <c r="G223" s="3">
        <f t="shared" si="0"/>
        <v>117779.81118000002</v>
      </c>
      <c r="H223" s="3">
        <f t="shared" si="1"/>
        <v>0.28999999997904524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3981.69</v>
      </c>
      <c r="E224" s="2">
        <v>0</v>
      </c>
      <c r="F224" s="2">
        <v>0</v>
      </c>
      <c r="G224" s="3">
        <f t="shared" si="0"/>
        <v>1775.83374</v>
      </c>
      <c r="H224" s="3">
        <f t="shared" si="1"/>
        <v>0.30999999999994543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948723.85</v>
      </c>
      <c r="D226" s="2">
        <f>'PR-RAS'!E230</f>
        <v>1064830.51</v>
      </c>
      <c r="E226" s="2">
        <v>0</v>
      </c>
      <c r="F226" s="2">
        <v>0</v>
      </c>
      <c r="G226" s="3">
        <f t="shared" si="0"/>
        <v>692636.59575000009</v>
      </c>
      <c r="H226" s="3">
        <f t="shared" si="1"/>
        <v>0.64000000001396984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280167.63999999996</v>
      </c>
      <c r="D233" s="2">
        <f>'PR-RAS'!E237</f>
        <v>253458.06</v>
      </c>
      <c r="E233" s="2">
        <v>0</v>
      </c>
      <c r="F233" s="2">
        <v>0</v>
      </c>
      <c r="G233" s="3">
        <f t="shared" si="0"/>
        <v>182603.43232000002</v>
      </c>
      <c r="H233" s="3">
        <f t="shared" si="1"/>
        <v>0.42000000004190952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278510.40999999997</v>
      </c>
      <c r="D234" s="2">
        <f>'PR-RAS'!E238</f>
        <v>251048.7</v>
      </c>
      <c r="E234" s="2">
        <v>0</v>
      </c>
      <c r="F234" s="2">
        <v>0</v>
      </c>
      <c r="G234" s="3">
        <f t="shared" si="0"/>
        <v>181881.61973000003</v>
      </c>
      <c r="H234" s="3">
        <f t="shared" si="1"/>
        <v>0.7099999999627471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1657.23</v>
      </c>
      <c r="D235" s="2">
        <f>'PR-RAS'!E239</f>
        <v>2409.36</v>
      </c>
      <c r="E235" s="2">
        <v>0</v>
      </c>
      <c r="F235" s="2">
        <v>0</v>
      </c>
      <c r="G235" s="3">
        <f t="shared" si="0"/>
        <v>1515.3723000000002</v>
      </c>
      <c r="H235" s="3">
        <f t="shared" si="1"/>
        <v>0.59000000000014552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68410.7</v>
      </c>
      <c r="D242" s="2">
        <f>'PR-RAS'!E246</f>
        <v>76626.070000000007</v>
      </c>
      <c r="E242" s="2">
        <v>0</v>
      </c>
      <c r="F242" s="2">
        <v>0</v>
      </c>
      <c r="G242" s="3">
        <f t="shared" si="0"/>
        <v>53420.744440000002</v>
      </c>
      <c r="H242" s="3">
        <f t="shared" si="1"/>
        <v>0.3700000000098953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68410.7</v>
      </c>
      <c r="D243" s="2">
        <f>'PR-RAS'!E247</f>
        <v>76626.070000000007</v>
      </c>
      <c r="E243" s="2">
        <v>0</v>
      </c>
      <c r="F243" s="2">
        <v>0</v>
      </c>
      <c r="G243" s="3">
        <f t="shared" si="0"/>
        <v>53642.407280000007</v>
      </c>
      <c r="H243" s="3">
        <f t="shared" si="1"/>
        <v>0.3700000000098953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600145.51</v>
      </c>
      <c r="D246" s="2">
        <f>'PR-RAS'!E250</f>
        <v>734746.38</v>
      </c>
      <c r="E246" s="2">
        <v>0</v>
      </c>
      <c r="F246" s="2">
        <v>0</v>
      </c>
      <c r="G246" s="3">
        <f t="shared" si="0"/>
        <v>507061.37614999997</v>
      </c>
      <c r="H246" s="3">
        <f t="shared" si="1"/>
        <v>0.86999999999534339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598740.51</v>
      </c>
      <c r="D247" s="2">
        <f>'PR-RAS'!E251</f>
        <v>727713.92</v>
      </c>
      <c r="E247" s="2">
        <v>0</v>
      </c>
      <c r="F247" s="2">
        <v>0</v>
      </c>
      <c r="G247" s="3">
        <f t="shared" si="0"/>
        <v>505325.41409999999</v>
      </c>
      <c r="H247" s="3">
        <f t="shared" si="1"/>
        <v>0.56999999994877726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1405</v>
      </c>
      <c r="D248" s="2">
        <f>'PR-RAS'!E252</f>
        <v>7032.46</v>
      </c>
      <c r="E248" s="2">
        <v>0</v>
      </c>
      <c r="F248" s="2">
        <v>0</v>
      </c>
      <c r="G248" s="3">
        <f t="shared" si="0"/>
        <v>3821.07024</v>
      </c>
      <c r="H248" s="3">
        <f t="shared" si="1"/>
        <v>0.46000000000003638</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203394.24</v>
      </c>
      <c r="D258" s="2">
        <f>'PR-RAS'!E262</f>
        <v>279730.92</v>
      </c>
      <c r="E258" s="2">
        <v>0</v>
      </c>
      <c r="F258" s="2">
        <v>0</v>
      </c>
      <c r="G258" s="3">
        <f t="shared" si="0"/>
        <v>196054.01256</v>
      </c>
      <c r="H258" s="3">
        <f t="shared" si="1"/>
        <v>0.32000000000698492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203394.24</v>
      </c>
      <c r="D265" s="2">
        <f>'PR-RAS'!E269</f>
        <v>279730.92</v>
      </c>
      <c r="E265" s="2">
        <v>0</v>
      </c>
      <c r="F265" s="2">
        <v>0</v>
      </c>
      <c r="G265" s="3">
        <f t="shared" si="0"/>
        <v>201394.00511999999</v>
      </c>
      <c r="H265" s="3">
        <f t="shared" si="1"/>
        <v>0.32000000000698492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165669.78</v>
      </c>
      <c r="D266" s="2">
        <f>'PR-RAS'!E270</f>
        <v>237498.28</v>
      </c>
      <c r="E266" s="2">
        <v>0</v>
      </c>
      <c r="F266" s="2">
        <v>0</v>
      </c>
      <c r="G266" s="3">
        <f t="shared" si="0"/>
        <v>169776.58009999999</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37724.46</v>
      </c>
      <c r="D267" s="2">
        <f>'PR-RAS'!E271</f>
        <v>42232.639999999999</v>
      </c>
      <c r="E267" s="2">
        <v>0</v>
      </c>
      <c r="F267" s="2">
        <v>0</v>
      </c>
      <c r="G267" s="3">
        <f t="shared" si="0"/>
        <v>32502.470839999998</v>
      </c>
      <c r="H267" s="3">
        <f t="shared" si="1"/>
        <v>0.81999999999970896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773296.03</v>
      </c>
      <c r="D269" s="2">
        <f>'PR-RAS'!E273</f>
        <v>505634.49</v>
      </c>
      <c r="E269" s="2">
        <v>0</v>
      </c>
      <c r="F269" s="2">
        <v>0</v>
      </c>
      <c r="G269" s="3">
        <f t="shared" si="0"/>
        <v>478263.42268000002</v>
      </c>
      <c r="H269" s="3">
        <f t="shared" si="1"/>
        <v>0.52000000001862645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310405.08</v>
      </c>
      <c r="D270" s="2">
        <f>'PR-RAS'!E274</f>
        <v>463591.44</v>
      </c>
      <c r="E270" s="2">
        <v>0</v>
      </c>
      <c r="F270" s="2">
        <v>0</v>
      </c>
      <c r="G270" s="3">
        <f t="shared" si="0"/>
        <v>332911.16123999999</v>
      </c>
      <c r="H270" s="3">
        <f t="shared" si="1"/>
        <v>0.52000000001862645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310405.08</v>
      </c>
      <c r="D271" s="2">
        <f>'PR-RAS'!E275</f>
        <v>463591.44</v>
      </c>
      <c r="E271" s="2">
        <v>0</v>
      </c>
      <c r="F271" s="2">
        <v>0</v>
      </c>
      <c r="G271" s="3">
        <f t="shared" si="0"/>
        <v>334148.74920000002</v>
      </c>
      <c r="H271" s="3">
        <f t="shared" si="1"/>
        <v>0.52000000001862645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462890.95</v>
      </c>
      <c r="D285" s="2">
        <f>'PR-RAS'!E289</f>
        <v>42043.05</v>
      </c>
      <c r="E285" s="2">
        <v>0</v>
      </c>
      <c r="F285" s="2">
        <v>0</v>
      </c>
      <c r="G285" s="3">
        <f t="shared" si="12"/>
        <v>155341.4822</v>
      </c>
      <c r="H285" s="3">
        <f t="shared" si="13"/>
        <v>9.9999999991268851E-2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462890.95</v>
      </c>
      <c r="D286" s="2">
        <f>'PR-RAS'!E290</f>
        <v>42043.05</v>
      </c>
      <c r="E286" s="2">
        <v>0</v>
      </c>
      <c r="F286" s="2">
        <v>0</v>
      </c>
      <c r="G286" s="3">
        <f t="shared" si="12"/>
        <v>155888.45925000001</v>
      </c>
      <c r="H286" s="3">
        <f t="shared" si="13"/>
        <v>9.9999999991268851E-2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5183818.4400000004</v>
      </c>
      <c r="D295" s="2">
        <f>'PR-RAS'!E299</f>
        <v>5889795.0599999996</v>
      </c>
      <c r="E295" s="2">
        <v>0</v>
      </c>
      <c r="F295" s="2">
        <v>0</v>
      </c>
      <c r="G295" s="3">
        <f t="shared" si="12"/>
        <v>4987242.1166399997</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2045243.88</v>
      </c>
      <c r="D296" s="2">
        <f>'PR-RAS'!E300</f>
        <v>2291628.66</v>
      </c>
      <c r="E296" s="2">
        <v>0</v>
      </c>
      <c r="F296" s="2">
        <v>0</v>
      </c>
      <c r="G296" s="3">
        <f t="shared" si="12"/>
        <v>1955407.8540000001</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2616713.5</v>
      </c>
      <c r="D298" s="2">
        <f>'PR-RAS'!E302</f>
        <v>2749075.78</v>
      </c>
      <c r="E298" s="2">
        <v>0</v>
      </c>
      <c r="F298" s="2">
        <v>0</v>
      </c>
      <c r="G298" s="3">
        <f t="shared" si="12"/>
        <v>2410114.92282</v>
      </c>
      <c r="H298" s="3">
        <f t="shared" si="13"/>
        <v>0.72000000020489097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537303.31000000006</v>
      </c>
      <c r="D300" s="2">
        <f>'PR-RAS'!E304</f>
        <v>415990.55</v>
      </c>
      <c r="E300" s="2">
        <v>0</v>
      </c>
      <c r="F300" s="2">
        <v>0</v>
      </c>
      <c r="G300" s="3">
        <f t="shared" si="12"/>
        <v>409416.03859000001</v>
      </c>
      <c r="H300" s="3">
        <f t="shared" si="13"/>
        <v>0.76000000006752089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6112.37</v>
      </c>
      <c r="D301" s="2">
        <f>'PR-RAS'!E305</f>
        <v>0</v>
      </c>
      <c r="E301" s="2">
        <v>0</v>
      </c>
      <c r="F301" s="2">
        <v>0</v>
      </c>
      <c r="G301" s="3">
        <f t="shared" si="12"/>
        <v>1833.711</v>
      </c>
      <c r="H301" s="3">
        <f t="shared" si="13"/>
        <v>0.36999999999989086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3737.9</v>
      </c>
      <c r="D303" s="2">
        <f>'PR-RAS'!E308</f>
        <v>1340807.29</v>
      </c>
      <c r="E303" s="2">
        <v>0</v>
      </c>
      <c r="F303" s="2">
        <v>0</v>
      </c>
      <c r="G303" s="3">
        <f t="shared" si="12"/>
        <v>810976.44895999995</v>
      </c>
      <c r="H303" s="3">
        <f t="shared" si="13"/>
        <v>0.39000000003716195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2520</v>
      </c>
      <c r="D304" s="2">
        <f>'PR-RAS'!E309</f>
        <v>1340000</v>
      </c>
      <c r="E304" s="2">
        <v>0</v>
      </c>
      <c r="F304" s="2">
        <v>0</v>
      </c>
      <c r="G304" s="3">
        <f t="shared" si="12"/>
        <v>812803.55999999994</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2520</v>
      </c>
      <c r="D305" s="2">
        <f>'PR-RAS'!E310</f>
        <v>1340000</v>
      </c>
      <c r="E305" s="2">
        <v>0</v>
      </c>
      <c r="F305" s="2">
        <v>0</v>
      </c>
      <c r="G305" s="3">
        <f t="shared" si="12"/>
        <v>815486.08</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2520</v>
      </c>
      <c r="D306" s="2">
        <f>'PR-RAS'!E311</f>
        <v>1340000</v>
      </c>
      <c r="E306" s="2">
        <v>0</v>
      </c>
      <c r="F306" s="2">
        <v>0</v>
      </c>
      <c r="G306" s="3">
        <f t="shared" si="12"/>
        <v>818168.6</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1217.9000000000001</v>
      </c>
      <c r="D316" s="2">
        <f>'PR-RAS'!E321</f>
        <v>807.29</v>
      </c>
      <c r="E316" s="2">
        <v>0</v>
      </c>
      <c r="F316" s="2">
        <v>0</v>
      </c>
      <c r="G316" s="3">
        <f t="shared" si="12"/>
        <v>892.23120000000006</v>
      </c>
      <c r="H316" s="3">
        <f t="shared" si="13"/>
        <v>0.38999999999987267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1217.9000000000001</v>
      </c>
      <c r="D317" s="2">
        <f>'PR-RAS'!E322</f>
        <v>807.29</v>
      </c>
      <c r="E317" s="2">
        <v>0</v>
      </c>
      <c r="F317" s="2">
        <v>0</v>
      </c>
      <c r="G317" s="3">
        <f t="shared" si="12"/>
        <v>895.06367999999998</v>
      </c>
      <c r="H317" s="3">
        <f t="shared" si="13"/>
        <v>0.38999999999987267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1217.9000000000001</v>
      </c>
      <c r="D318" s="2">
        <f>'PR-RAS'!E323</f>
        <v>807.29</v>
      </c>
      <c r="E318" s="2">
        <v>0</v>
      </c>
      <c r="F318" s="2">
        <v>0</v>
      </c>
      <c r="G318" s="3">
        <f t="shared" si="12"/>
        <v>897.89616000000001</v>
      </c>
      <c r="H318" s="3">
        <f t="shared" si="13"/>
        <v>0.38999999999987267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2663061.8099999996</v>
      </c>
      <c r="D355" s="2">
        <f>'PR-RAS'!E360</f>
        <v>3955125.6999999997</v>
      </c>
      <c r="E355" s="2">
        <v>0</v>
      </c>
      <c r="F355" s="2">
        <v>0</v>
      </c>
      <c r="G355" s="3">
        <f t="shared" si="12"/>
        <v>3742952.8763399995</v>
      </c>
      <c r="H355" s="3">
        <f t="shared" si="13"/>
        <v>0.49000000068917871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50280.32</v>
      </c>
      <c r="E356" s="2">
        <v>0</v>
      </c>
      <c r="F356" s="2">
        <v>0</v>
      </c>
      <c r="G356" s="3">
        <f t="shared" si="12"/>
        <v>35699.027199999997</v>
      </c>
      <c r="H356" s="3">
        <f t="shared" si="13"/>
        <v>0.31999999999970896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33547.82</v>
      </c>
      <c r="E357" s="2">
        <v>0</v>
      </c>
      <c r="F357" s="2">
        <v>0</v>
      </c>
      <c r="G357" s="3">
        <f t="shared" si="12"/>
        <v>23886.047839999999</v>
      </c>
      <c r="H357" s="3">
        <f t="shared" si="13"/>
        <v>0.18000000000029104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33547.82</v>
      </c>
      <c r="E358" s="2">
        <v>0</v>
      </c>
      <c r="F358" s="2">
        <v>0</v>
      </c>
      <c r="G358" s="3">
        <f t="shared" si="12"/>
        <v>23953.143479999999</v>
      </c>
      <c r="H358" s="3">
        <f t="shared" si="13"/>
        <v>0.18000000000029104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16732.5</v>
      </c>
      <c r="E361" s="2">
        <v>0</v>
      </c>
      <c r="F361" s="2">
        <v>0</v>
      </c>
      <c r="G361" s="3">
        <f t="shared" si="12"/>
        <v>12047.4</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1875</v>
      </c>
      <c r="E364" s="2">
        <v>0</v>
      </c>
      <c r="F364" s="2">
        <v>0</v>
      </c>
      <c r="G364" s="3">
        <f t="shared" si="12"/>
        <v>1361.25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14857.5</v>
      </c>
      <c r="E365" s="2">
        <v>0</v>
      </c>
      <c r="F365" s="2">
        <v>0</v>
      </c>
      <c r="G365" s="3">
        <f t="shared" si="12"/>
        <v>10816.26</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2663061.8099999996</v>
      </c>
      <c r="D368" s="2">
        <f>'PR-RAS'!E373</f>
        <v>3901664.13</v>
      </c>
      <c r="E368" s="2">
        <v>0</v>
      </c>
      <c r="F368" s="2">
        <v>0</v>
      </c>
      <c r="G368" s="3">
        <f t="shared" si="12"/>
        <v>3841165.1556899999</v>
      </c>
      <c r="H368" s="3">
        <f t="shared" si="13"/>
        <v>0.32000000029802322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2540194.1199999996</v>
      </c>
      <c r="D369" s="2">
        <f>'PR-RAS'!E374</f>
        <v>3778407.78</v>
      </c>
      <c r="E369" s="2">
        <v>0</v>
      </c>
      <c r="F369" s="2">
        <v>0</v>
      </c>
      <c r="G369" s="3">
        <f t="shared" si="12"/>
        <v>3715699.5622399999</v>
      </c>
      <c r="H369" s="3">
        <f t="shared" si="13"/>
        <v>0.33999999985098839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1888346.27</v>
      </c>
      <c r="D371" s="2">
        <f>'PR-RAS'!E376</f>
        <v>1465322.61</v>
      </c>
      <c r="E371" s="2">
        <v>0</v>
      </c>
      <c r="F371" s="2">
        <v>0</v>
      </c>
      <c r="G371" s="3">
        <f t="shared" si="12"/>
        <v>1783026.8513</v>
      </c>
      <c r="H371" s="3">
        <f t="shared" si="13"/>
        <v>0.65999999991618097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218154.74</v>
      </c>
      <c r="D372" s="2">
        <f>'PR-RAS'!E377</f>
        <v>775656.02</v>
      </c>
      <c r="E372" s="2">
        <v>0</v>
      </c>
      <c r="F372" s="2">
        <v>0</v>
      </c>
      <c r="G372" s="3">
        <f t="shared" si="12"/>
        <v>656472.17538000003</v>
      </c>
      <c r="H372" s="3">
        <f t="shared" si="13"/>
        <v>0.28000000002793968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433693.11</v>
      </c>
      <c r="D373" s="2">
        <f>'PR-RAS'!E378</f>
        <v>1537429.15</v>
      </c>
      <c r="E373" s="2">
        <v>0</v>
      </c>
      <c r="F373" s="2">
        <v>0</v>
      </c>
      <c r="G373" s="3">
        <f t="shared" si="12"/>
        <v>1305181.1245199998</v>
      </c>
      <c r="H373" s="3">
        <f t="shared" si="13"/>
        <v>0.2599999998928979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93612.89</v>
      </c>
      <c r="D374" s="2">
        <f>'PR-RAS'!E379</f>
        <v>17756.349999999999</v>
      </c>
      <c r="E374" s="2">
        <v>0</v>
      </c>
      <c r="F374" s="2">
        <v>0</v>
      </c>
      <c r="G374" s="3">
        <f t="shared" si="12"/>
        <v>48163.845069999996</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2437.5</v>
      </c>
      <c r="D375" s="2">
        <f>'PR-RAS'!E380</f>
        <v>7127.75</v>
      </c>
      <c r="E375" s="2">
        <v>0</v>
      </c>
      <c r="F375" s="2">
        <v>0</v>
      </c>
      <c r="G375" s="3">
        <f t="shared" si="12"/>
        <v>6243.1819999999998</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1519.9</v>
      </c>
      <c r="D376" s="2">
        <f>'PR-RAS'!E381</f>
        <v>170</v>
      </c>
      <c r="E376" s="2">
        <v>0</v>
      </c>
      <c r="F376" s="2">
        <v>0</v>
      </c>
      <c r="G376" s="3">
        <f t="shared" si="12"/>
        <v>697.46250000000009</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5748.6</v>
      </c>
      <c r="E377" s="2">
        <v>0</v>
      </c>
      <c r="F377" s="2">
        <v>0</v>
      </c>
      <c r="G377" s="3">
        <f t="shared" si="12"/>
        <v>4322.9472000000005</v>
      </c>
      <c r="H377" s="3">
        <f t="shared" si="13"/>
        <v>0.3999999999996362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89655.49</v>
      </c>
      <c r="D381" s="2">
        <f>'PR-RAS'!E386</f>
        <v>4710</v>
      </c>
      <c r="E381" s="2">
        <v>0</v>
      </c>
      <c r="F381" s="2">
        <v>0</v>
      </c>
      <c r="G381" s="3">
        <f t="shared" si="12"/>
        <v>37648.686200000004</v>
      </c>
      <c r="H381" s="3">
        <f t="shared" si="13"/>
        <v>0.49000000000523869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29254.799999999999</v>
      </c>
      <c r="D396" s="2">
        <f>'PR-RAS'!E401</f>
        <v>105500</v>
      </c>
      <c r="E396" s="2">
        <v>0</v>
      </c>
      <c r="F396" s="2">
        <v>0</v>
      </c>
      <c r="G396" s="3">
        <f t="shared" si="12"/>
        <v>94900.645999999993</v>
      </c>
      <c r="H396" s="3">
        <f t="shared" si="13"/>
        <v>0.2000000000007276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1875</v>
      </c>
      <c r="E398" s="2">
        <v>0</v>
      </c>
      <c r="F398" s="2">
        <v>0</v>
      </c>
      <c r="G398" s="3">
        <f t="shared" si="12"/>
        <v>1488.75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29254.799999999999</v>
      </c>
      <c r="D400" s="2">
        <f>'PR-RAS'!E405</f>
        <v>103625</v>
      </c>
      <c r="E400" s="2">
        <v>0</v>
      </c>
      <c r="F400" s="2">
        <v>0</v>
      </c>
      <c r="G400" s="3">
        <f t="shared" si="12"/>
        <v>94365.415200000003</v>
      </c>
      <c r="H400" s="3">
        <f t="shared" si="13"/>
        <v>0.2000000000007276</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3181.25</v>
      </c>
      <c r="E407" s="2">
        <v>0</v>
      </c>
      <c r="F407" s="2">
        <v>0</v>
      </c>
      <c r="G407" s="3">
        <f t="shared" si="12"/>
        <v>2583.1750000000002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3181.25</v>
      </c>
      <c r="E408" s="2">
        <v>0</v>
      </c>
      <c r="F408" s="2">
        <v>0</v>
      </c>
      <c r="G408" s="3">
        <f t="shared" si="12"/>
        <v>2589.5374999999999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2659323.9099999997</v>
      </c>
      <c r="D413" s="2">
        <f>'PR-RAS'!E418</f>
        <v>2614318.4099999997</v>
      </c>
      <c r="E413" s="2">
        <v>0</v>
      </c>
      <c r="F413" s="2">
        <v>0</v>
      </c>
      <c r="G413" s="3">
        <f t="shared" si="12"/>
        <v>3249839.8207599991</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1342649.6</v>
      </c>
      <c r="D414" s="2">
        <f>'PR-RAS'!E419</f>
        <v>471911.54</v>
      </c>
      <c r="E414" s="2">
        <v>0</v>
      </c>
      <c r="F414" s="2">
        <v>0</v>
      </c>
      <c r="G414" s="3">
        <f t="shared" si="12"/>
        <v>944313.21684000001</v>
      </c>
      <c r="H414" s="3">
        <f t="shared" si="13"/>
        <v>0.8599999999278225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10999.1</v>
      </c>
      <c r="D416" s="2">
        <f>'PR-RAS'!E421</f>
        <v>9129.44</v>
      </c>
      <c r="E416" s="2">
        <v>0</v>
      </c>
      <c r="F416" s="2">
        <v>0</v>
      </c>
      <c r="G416" s="3">
        <f t="shared" si="12"/>
        <v>12142.0617</v>
      </c>
      <c r="H416" s="3">
        <f t="shared" si="13"/>
        <v>0.54000000000087311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7232800.2200000007</v>
      </c>
      <c r="D417" s="2">
        <f>'PR-RAS'!E422</f>
        <v>9522231.0099999998</v>
      </c>
      <c r="E417" s="2">
        <v>0</v>
      </c>
      <c r="F417" s="2">
        <v>0</v>
      </c>
      <c r="G417" s="3">
        <f t="shared" si="12"/>
        <v>10931341.091840001</v>
      </c>
      <c r="H417" s="3">
        <f t="shared" si="13"/>
        <v>0.23000000044703484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7846880.25</v>
      </c>
      <c r="D418" s="2">
        <f>'PR-RAS'!E423</f>
        <v>9844920.7599999998</v>
      </c>
      <c r="E418" s="2">
        <v>0</v>
      </c>
      <c r="F418" s="2">
        <v>0</v>
      </c>
      <c r="G418" s="3">
        <f t="shared" si="12"/>
        <v>11482812.978089999</v>
      </c>
      <c r="H418" s="3">
        <f t="shared" si="13"/>
        <v>0.49000000022351742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614080.02999999933</v>
      </c>
      <c r="D420" s="2">
        <f>'PR-RAS'!E425</f>
        <v>322689.75</v>
      </c>
      <c r="E420" s="2">
        <v>0</v>
      </c>
      <c r="F420" s="2">
        <v>0</v>
      </c>
      <c r="G420" s="3">
        <f t="shared" si="12"/>
        <v>527713.54306999967</v>
      </c>
      <c r="H420" s="3">
        <f t="shared" si="13"/>
        <v>0.27999999932944775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3959363.1</v>
      </c>
      <c r="D421" s="2">
        <f>'PR-RAS'!E426</f>
        <v>3220987.32</v>
      </c>
      <c r="E421" s="2">
        <v>0</v>
      </c>
      <c r="F421" s="2">
        <v>0</v>
      </c>
      <c r="G421" s="3">
        <f t="shared" si="12"/>
        <v>4368561.8508000001</v>
      </c>
      <c r="H421" s="3">
        <f t="shared" si="13"/>
        <v>0.41999999992549419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548302.41</v>
      </c>
      <c r="D423" s="2">
        <f>'PR-RAS'!E428</f>
        <v>425119.99</v>
      </c>
      <c r="E423" s="2">
        <v>0</v>
      </c>
      <c r="F423" s="2">
        <v>0</v>
      </c>
      <c r="G423" s="3">
        <f t="shared" si="12"/>
        <v>590184.88858000003</v>
      </c>
      <c r="H423" s="3">
        <f t="shared" si="13"/>
        <v>0.42000000004190952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522930.92</v>
      </c>
      <c r="E424" s="2">
        <v>0</v>
      </c>
      <c r="F424" s="2">
        <v>0</v>
      </c>
      <c r="G424" s="3">
        <f t="shared" si="12"/>
        <v>442399.55831999995</v>
      </c>
      <c r="H424" s="3">
        <f t="shared" si="13"/>
        <v>8.0000000016298145E-2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522930.92</v>
      </c>
      <c r="E485" s="2">
        <v>0</v>
      </c>
      <c r="F485" s="2">
        <v>0</v>
      </c>
      <c r="G485" s="3">
        <f t="shared" si="12"/>
        <v>506197.13055999996</v>
      </c>
      <c r="H485" s="3">
        <f t="shared" si="13"/>
        <v>8.0000000016298145E-2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522930.92</v>
      </c>
      <c r="E496" s="2">
        <v>0</v>
      </c>
      <c r="F496" s="2">
        <v>0</v>
      </c>
      <c r="G496" s="3">
        <f t="shared" si="12"/>
        <v>517701.61079999997</v>
      </c>
      <c r="H496" s="3">
        <f t="shared" si="13"/>
        <v>8.0000000016298145E-2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522930.92</v>
      </c>
      <c r="E497" s="2">
        <v>0</v>
      </c>
      <c r="F497" s="2">
        <v>0</v>
      </c>
      <c r="G497" s="3">
        <f t="shared" si="12"/>
        <v>518747.47263999999</v>
      </c>
      <c r="H497" s="3">
        <f t="shared" si="13"/>
        <v>8.0000000016298145E-2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119831.09000000001</v>
      </c>
      <c r="D529" s="2">
        <f>'PR-RAS'!E535</f>
        <v>78709.52</v>
      </c>
      <c r="E529" s="2">
        <v>0</v>
      </c>
      <c r="F529" s="2">
        <v>0</v>
      </c>
      <c r="G529" s="3">
        <f t="shared" ref="G529:G836" si="14">(B529/1000)*(C529*1+D529*2)</f>
        <v>146388.06864000001</v>
      </c>
      <c r="H529" s="3">
        <f t="shared" ref="H529:H836" si="15">ABS(C529-ROUND(C529,0))+ABS(D529-ROUND(D529,0))</f>
        <v>0.57000000000698492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13026.28</v>
      </c>
      <c r="D578" s="2">
        <f>'PR-RAS'!E584</f>
        <v>10526.28</v>
      </c>
      <c r="E578" s="2">
        <v>0</v>
      </c>
      <c r="F578" s="2">
        <v>0</v>
      </c>
      <c r="G578" s="3">
        <f t="shared" si="14"/>
        <v>19663.490679999999</v>
      </c>
      <c r="H578" s="3">
        <f t="shared" si="15"/>
        <v>0.56000000000130967</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13026.28</v>
      </c>
      <c r="D583" s="2">
        <f>'PR-RAS'!E589</f>
        <v>10526.28</v>
      </c>
      <c r="E583" s="2">
        <v>0</v>
      </c>
      <c r="F583" s="2">
        <v>0</v>
      </c>
      <c r="G583" s="3">
        <f t="shared" si="14"/>
        <v>19833.884880000001</v>
      </c>
      <c r="H583" s="3">
        <f t="shared" si="15"/>
        <v>0.56000000000130967</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13026.28</v>
      </c>
      <c r="D584" s="2">
        <f>'PR-RAS'!E590</f>
        <v>10526.28</v>
      </c>
      <c r="E584" s="2">
        <v>0</v>
      </c>
      <c r="F584" s="2">
        <v>0</v>
      </c>
      <c r="G584" s="3">
        <f t="shared" si="14"/>
        <v>19867.96372</v>
      </c>
      <c r="H584" s="3">
        <f t="shared" si="15"/>
        <v>0.56000000000130967</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106804.81000000001</v>
      </c>
      <c r="D591" s="2">
        <f>'PR-RAS'!E597</f>
        <v>68183.240000000005</v>
      </c>
      <c r="E591" s="2">
        <v>0</v>
      </c>
      <c r="F591" s="2">
        <v>0</v>
      </c>
      <c r="G591" s="3">
        <f t="shared" si="14"/>
        <v>143471.06110000002</v>
      </c>
      <c r="H591" s="3">
        <f t="shared" si="15"/>
        <v>0.42999999999301508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80568.320000000007</v>
      </c>
      <c r="D603" s="2">
        <f>'PR-RAS'!E609</f>
        <v>68183.240000000005</v>
      </c>
      <c r="E603" s="2">
        <v>0</v>
      </c>
      <c r="F603" s="2">
        <v>0</v>
      </c>
      <c r="G603" s="3">
        <f t="shared" si="14"/>
        <v>130594.74960000001</v>
      </c>
      <c r="H603" s="3">
        <f t="shared" si="15"/>
        <v>0.56000000001222361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80568.320000000007</v>
      </c>
      <c r="D604" s="2">
        <f>'PR-RAS'!E610</f>
        <v>68183.240000000005</v>
      </c>
      <c r="E604" s="2">
        <v>0</v>
      </c>
      <c r="F604" s="2">
        <v>0</v>
      </c>
      <c r="G604" s="3">
        <f t="shared" si="14"/>
        <v>130811.68440000001</v>
      </c>
      <c r="H604" s="3">
        <f t="shared" si="15"/>
        <v>0.56000000001222361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26236.49</v>
      </c>
      <c r="D615" s="2">
        <f>'PR-RAS'!E621</f>
        <v>0</v>
      </c>
      <c r="E615" s="2">
        <v>0</v>
      </c>
      <c r="F615" s="2">
        <v>0</v>
      </c>
      <c r="G615" s="3">
        <f t="shared" si="14"/>
        <v>16109.20486</v>
      </c>
      <c r="H615" s="3">
        <f t="shared" si="15"/>
        <v>0.49000000000160071</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26236.49</v>
      </c>
      <c r="D616" s="2">
        <f>'PR-RAS'!E622</f>
        <v>0</v>
      </c>
      <c r="E616" s="2">
        <v>0</v>
      </c>
      <c r="F616" s="2">
        <v>0</v>
      </c>
      <c r="G616" s="3">
        <f t="shared" si="14"/>
        <v>16135.441350000001</v>
      </c>
      <c r="H616" s="3">
        <f t="shared" si="15"/>
        <v>0.49000000000160071</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444221.39999999997</v>
      </c>
      <c r="E633" s="2">
        <v>0</v>
      </c>
      <c r="F633" s="2">
        <v>0</v>
      </c>
      <c r="G633" s="3">
        <f t="shared" si="14"/>
        <v>561495.84959999996</v>
      </c>
      <c r="H633" s="3">
        <f t="shared" si="15"/>
        <v>0.3999999999650754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119831.09000000001</v>
      </c>
      <c r="D634" s="2">
        <f>'PR-RAS'!E640</f>
        <v>0</v>
      </c>
      <c r="E634" s="2">
        <v>0</v>
      </c>
      <c r="F634" s="2">
        <v>0</v>
      </c>
      <c r="G634" s="3">
        <f t="shared" si="14"/>
        <v>75853.079970000006</v>
      </c>
      <c r="H634" s="3">
        <f t="shared" si="15"/>
        <v>9.0000000011059456E-2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204022.82</v>
      </c>
      <c r="D635" s="2">
        <f>'PR-RAS'!E641</f>
        <v>204022.82</v>
      </c>
      <c r="E635" s="2">
        <v>0</v>
      </c>
      <c r="F635" s="2">
        <v>0</v>
      </c>
      <c r="G635" s="3">
        <f t="shared" si="14"/>
        <v>388051.40363999997</v>
      </c>
      <c r="H635" s="3">
        <f t="shared" si="15"/>
        <v>0.35999999998603016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7232800.2200000007</v>
      </c>
      <c r="D637" s="2">
        <f>'PR-RAS'!E643</f>
        <v>10045161.93</v>
      </c>
      <c r="E637" s="2">
        <v>0</v>
      </c>
      <c r="F637" s="2">
        <v>0</v>
      </c>
      <c r="G637" s="3">
        <f t="shared" si="14"/>
        <v>17377506.91488</v>
      </c>
      <c r="H637" s="3">
        <f t="shared" si="15"/>
        <v>0.29000000096857548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7966711.3399999999</v>
      </c>
      <c r="D638" s="2">
        <f>'PR-RAS'!E644</f>
        <v>9923630.2799999993</v>
      </c>
      <c r="E638" s="2">
        <v>0</v>
      </c>
      <c r="F638" s="2">
        <v>0</v>
      </c>
      <c r="G638" s="3">
        <f t="shared" si="14"/>
        <v>17717500.100299999</v>
      </c>
      <c r="H638" s="3">
        <f t="shared" si="15"/>
        <v>0.61999999918043613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121531.65000000037</v>
      </c>
      <c r="E639" s="2">
        <v>0</v>
      </c>
      <c r="F639" s="2">
        <v>0</v>
      </c>
      <c r="G639" s="3">
        <f t="shared" si="14"/>
        <v>155074.38540000046</v>
      </c>
      <c r="H639" s="3">
        <f t="shared" si="15"/>
        <v>0.34999999962747097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733911.11999999918</v>
      </c>
      <c r="D640" s="2">
        <f>'PR-RAS'!E646</f>
        <v>0</v>
      </c>
      <c r="E640" s="2">
        <v>0</v>
      </c>
      <c r="F640" s="2">
        <v>0</v>
      </c>
      <c r="G640" s="3">
        <f t="shared" si="14"/>
        <v>468969.20567999949</v>
      </c>
      <c r="H640" s="3">
        <f t="shared" si="15"/>
        <v>0.11999999918043613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4163385.92</v>
      </c>
      <c r="D641" s="2">
        <f>'PR-RAS'!E647</f>
        <v>3425010.1399999997</v>
      </c>
      <c r="E641" s="2">
        <v>0</v>
      </c>
      <c r="F641" s="2">
        <v>0</v>
      </c>
      <c r="G641" s="3">
        <f t="shared" si="14"/>
        <v>7048579.9679999994</v>
      </c>
      <c r="H641" s="3">
        <f t="shared" si="15"/>
        <v>0.21999999973922968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3429474.8000000007</v>
      </c>
      <c r="D643" s="2">
        <f>'PR-RAS'!E649</f>
        <v>3546541.79</v>
      </c>
      <c r="E643" s="2">
        <v>0</v>
      </c>
      <c r="F643" s="2">
        <v>0</v>
      </c>
      <c r="G643" s="3">
        <f t="shared" si="14"/>
        <v>6755482.4799600011</v>
      </c>
      <c r="H643" s="3">
        <f t="shared" si="15"/>
        <v>0.40999999921768904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4721664</v>
      </c>
      <c r="D646" s="2">
        <f>'PR-RAS'!E653</f>
        <v>4168025.17</v>
      </c>
      <c r="E646" s="2">
        <v>0</v>
      </c>
      <c r="F646" s="2">
        <v>0</v>
      </c>
      <c r="G646" s="3">
        <f t="shared" si="14"/>
        <v>8422225.7492999993</v>
      </c>
      <c r="H646" s="3">
        <f t="shared" si="15"/>
        <v>0.16999999992549419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7898167.0499999998</v>
      </c>
      <c r="D647" s="2">
        <f>'PR-RAS'!E654</f>
        <v>10994046.609999999</v>
      </c>
      <c r="E647" s="2">
        <v>0</v>
      </c>
      <c r="F647" s="2">
        <v>0</v>
      </c>
      <c r="G647" s="3">
        <f t="shared" si="14"/>
        <v>19306524.13442</v>
      </c>
      <c r="H647" s="3">
        <f t="shared" si="15"/>
        <v>0.44000000040978193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8451805.8800000008</v>
      </c>
      <c r="D648" s="2">
        <f>'PR-RAS'!E655</f>
        <v>10966244.91</v>
      </c>
      <c r="E648" s="2">
        <v>0</v>
      </c>
      <c r="F648" s="2">
        <v>0</v>
      </c>
      <c r="G648" s="3">
        <f t="shared" si="14"/>
        <v>19658639.317900002</v>
      </c>
      <c r="H648" s="3">
        <f t="shared" si="15"/>
        <v>0.20999999903142452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4168025.17</v>
      </c>
      <c r="D649" s="2">
        <f>'PR-RAS'!E656</f>
        <v>4195826.8699999992</v>
      </c>
      <c r="E649" s="2">
        <v>0</v>
      </c>
      <c r="F649" s="2">
        <v>0</v>
      </c>
      <c r="G649" s="3">
        <f t="shared" si="14"/>
        <v>8138671.9336799989</v>
      </c>
      <c r="H649" s="3">
        <f t="shared" si="15"/>
        <v>0.30000000074505806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12</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10</v>
      </c>
      <c r="E652" s="2">
        <v>0</v>
      </c>
      <c r="F652" s="2">
        <v>0</v>
      </c>
      <c r="G652" s="3">
        <f t="shared" si="14"/>
        <v>19.53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71826.86</v>
      </c>
      <c r="D655" s="2">
        <f>'PR-RAS'!E662</f>
        <v>71405.289999999994</v>
      </c>
      <c r="E655" s="2">
        <v>0</v>
      </c>
      <c r="F655" s="2">
        <v>0</v>
      </c>
      <c r="G655" s="3">
        <f t="shared" si="14"/>
        <v>140372.88576</v>
      </c>
      <c r="H655" s="3">
        <f t="shared" si="15"/>
        <v>0.42999999999301508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410531.39</v>
      </c>
      <c r="E656" s="2">
        <v>0</v>
      </c>
      <c r="F656" s="2">
        <v>0</v>
      </c>
      <c r="G656" s="3">
        <f t="shared" ref="G656:G657" si="16">(B656/1000)*(C656*1+D656*2)</f>
        <v>537796.1209000001</v>
      </c>
      <c r="H656" s="3">
        <f t="shared" ref="H656:H657" si="17">ABS(C656-ROUND(C656,0))+ABS(D656-ROUND(D656,0))</f>
        <v>0.39000000001396984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586088.67000000004</v>
      </c>
      <c r="D657" s="2">
        <f>'PR-RAS'!E664</f>
        <v>441412.12</v>
      </c>
      <c r="E657" s="2">
        <v>0</v>
      </c>
      <c r="F657" s="2">
        <v>0</v>
      </c>
      <c r="G657" s="3">
        <f t="shared" si="16"/>
        <v>963606.86896000011</v>
      </c>
      <c r="H657" s="3">
        <f t="shared" si="17"/>
        <v>0.44999999995343387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31575</v>
      </c>
      <c r="D662" s="2">
        <f>'PR-RAS'!E669</f>
        <v>35688.480000000003</v>
      </c>
      <c r="E662" s="2">
        <v>0</v>
      </c>
      <c r="F662" s="2">
        <v>0</v>
      </c>
      <c r="G662" s="3">
        <f t="shared" si="14"/>
        <v>68051.24556000001</v>
      </c>
      <c r="H662" s="3">
        <f t="shared" si="15"/>
        <v>0.48000000000320142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15178.25</v>
      </c>
      <c r="E663" s="2">
        <v>0</v>
      </c>
      <c r="F663" s="2">
        <v>0</v>
      </c>
      <c r="G663" s="3">
        <f t="shared" si="14"/>
        <v>20096.003000000001</v>
      </c>
      <c r="H663" s="3">
        <f t="shared" si="15"/>
        <v>0.25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28465</v>
      </c>
      <c r="D671" s="2">
        <f>'PR-RAS'!E678</f>
        <v>0</v>
      </c>
      <c r="E671" s="2">
        <v>0</v>
      </c>
      <c r="F671" s="2">
        <v>0</v>
      </c>
      <c r="G671" s="3">
        <f t="shared" si="14"/>
        <v>19071.550000000003</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3033.06</v>
      </c>
      <c r="D704" s="2">
        <f>'PR-RAS'!E711</f>
        <v>10009.44</v>
      </c>
      <c r="E704" s="2">
        <v>0</v>
      </c>
      <c r="F704" s="2">
        <v>0</v>
      </c>
      <c r="G704" s="3">
        <f t="shared" ref="G704:G707" si="20">(B704/1000)*(C704*1+D704*2)</f>
        <v>16205.51382</v>
      </c>
      <c r="H704" s="3">
        <f t="shared" ref="H704:H707" si="21">ABS(C704-ROUND(C704,0))+ABS(D704-ROUND(D704,0))</f>
        <v>0.50000000000045475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19455.72</v>
      </c>
      <c r="D705" s="2">
        <f>'PR-RAS'!E712</f>
        <v>12498.43</v>
      </c>
      <c r="E705" s="2">
        <v>0</v>
      </c>
      <c r="F705" s="2">
        <v>0</v>
      </c>
      <c r="G705" s="3">
        <f t="shared" si="20"/>
        <v>31294.616320000001</v>
      </c>
      <c r="H705" s="3">
        <f t="shared" si="21"/>
        <v>0.70999999999912689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v>
      </c>
      <c r="D717" s="2">
        <f>'PR-RAS'!E724</f>
        <v>68.75</v>
      </c>
      <c r="E717" s="2">
        <v>0</v>
      </c>
      <c r="F717" s="2">
        <v>0</v>
      </c>
      <c r="G717" s="3">
        <f t="shared" si="14"/>
        <v>136.398</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1669.26</v>
      </c>
      <c r="D726" s="2">
        <f>'PR-RAS'!E733</f>
        <v>2119.5300000000002</v>
      </c>
      <c r="E726" s="2">
        <v>0</v>
      </c>
      <c r="F726" s="2">
        <v>0</v>
      </c>
      <c r="G726" s="3">
        <f t="shared" si="14"/>
        <v>4283.5320000000002</v>
      </c>
      <c r="H726" s="3">
        <f t="shared" si="15"/>
        <v>0.72999999999979082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5097.7</v>
      </c>
      <c r="D727" s="2">
        <f>'PR-RAS'!E734</f>
        <v>4918.5200000000004</v>
      </c>
      <c r="E727" s="2">
        <v>0</v>
      </c>
      <c r="F727" s="2">
        <v>0</v>
      </c>
      <c r="G727" s="3">
        <f t="shared" si="14"/>
        <v>10842.62124</v>
      </c>
      <c r="H727" s="3">
        <f t="shared" si="15"/>
        <v>0.77999999999974534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3898.8</v>
      </c>
      <c r="E729" s="2">
        <v>0</v>
      </c>
      <c r="F729" s="2">
        <v>0</v>
      </c>
      <c r="G729" s="3">
        <f t="shared" si="14"/>
        <v>5676.6527999999998</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12391.06</v>
      </c>
      <c r="D730" s="2">
        <f>'PR-RAS'!E737</f>
        <v>17197.439999999999</v>
      </c>
      <c r="E730" s="2">
        <v>0</v>
      </c>
      <c r="F730" s="2">
        <v>0</v>
      </c>
      <c r="G730" s="3">
        <f t="shared" si="14"/>
        <v>34106.950259999998</v>
      </c>
      <c r="H730" s="3">
        <f t="shared" si="15"/>
        <v>0.49999999999818101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6974.31</v>
      </c>
      <c r="D731" s="2">
        <f>'PR-RAS'!E738</f>
        <v>16717.3</v>
      </c>
      <c r="E731" s="2">
        <v>0</v>
      </c>
      <c r="F731" s="2">
        <v>0</v>
      </c>
      <c r="G731" s="3">
        <f t="shared" si="14"/>
        <v>29498.504299999997</v>
      </c>
      <c r="H731" s="3">
        <f t="shared" si="15"/>
        <v>0.60999999999967258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160</v>
      </c>
      <c r="D732" s="2">
        <f>'PR-RAS'!E739</f>
        <v>45</v>
      </c>
      <c r="E732" s="2">
        <v>0</v>
      </c>
      <c r="F732" s="2">
        <v>0</v>
      </c>
      <c r="G732" s="3">
        <f t="shared" si="14"/>
        <v>182.75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19987.349999999999</v>
      </c>
      <c r="D734" s="2">
        <f>'PR-RAS'!E741</f>
        <v>39658.050000000003</v>
      </c>
      <c r="E734" s="2">
        <v>0</v>
      </c>
      <c r="F734" s="2">
        <v>0</v>
      </c>
      <c r="G734" s="3">
        <f t="shared" si="14"/>
        <v>72789.428850000011</v>
      </c>
      <c r="H734" s="3">
        <f t="shared" si="15"/>
        <v>0.40000000000145519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2382.6</v>
      </c>
      <c r="D735" s="2">
        <f>'PR-RAS'!E742</f>
        <v>1236.3399999999999</v>
      </c>
      <c r="E735" s="2">
        <v>0</v>
      </c>
      <c r="F735" s="2">
        <v>0</v>
      </c>
      <c r="G735" s="3">
        <f t="shared" si="14"/>
        <v>3563.7755199999997</v>
      </c>
      <c r="H735" s="3">
        <f t="shared" si="15"/>
        <v>0.74000000000000909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13576.27</v>
      </c>
      <c r="D755" s="2">
        <f>'PR-RAS'!E762</f>
        <v>10107.799999999999</v>
      </c>
      <c r="E755" s="2">
        <v>0</v>
      </c>
      <c r="F755" s="2">
        <v>0</v>
      </c>
      <c r="G755" s="3">
        <f t="shared" si="14"/>
        <v>25479.069979999997</v>
      </c>
      <c r="H755" s="3">
        <f t="shared" si="15"/>
        <v>0.47000000000116415</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3981.69</v>
      </c>
      <c r="E771" s="2">
        <v>0</v>
      </c>
      <c r="F771" s="2">
        <v>0</v>
      </c>
      <c r="G771" s="3">
        <f t="shared" si="14"/>
        <v>6131.8026</v>
      </c>
      <c r="H771" s="3">
        <f t="shared" si="15"/>
        <v>0.30999999999994543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78137</v>
      </c>
      <c r="D773" s="2">
        <f>'PR-RAS'!E780</f>
        <v>89097.95</v>
      </c>
      <c r="E773" s="2">
        <v>0</v>
      </c>
      <c r="F773" s="2">
        <v>0</v>
      </c>
      <c r="G773" s="3">
        <f t="shared" si="14"/>
        <v>197888.9988</v>
      </c>
      <c r="H773" s="3">
        <f t="shared" si="15"/>
        <v>5.0000000002910383E-2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156373.41</v>
      </c>
      <c r="D774" s="2">
        <f>'PR-RAS'!E781</f>
        <v>161950.75</v>
      </c>
      <c r="E774" s="2">
        <v>0</v>
      </c>
      <c r="F774" s="2">
        <v>0</v>
      </c>
      <c r="G774" s="3">
        <f t="shared" si="14"/>
        <v>371252.50543000002</v>
      </c>
      <c r="H774" s="3">
        <f t="shared" si="15"/>
        <v>0.66000000000349246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42000</v>
      </c>
      <c r="D775" s="2">
        <f>'PR-RAS'!E782</f>
        <v>0</v>
      </c>
      <c r="E775" s="2">
        <v>0</v>
      </c>
      <c r="F775" s="2">
        <v>0</v>
      </c>
      <c r="G775" s="3">
        <f t="shared" si="14"/>
        <v>32508</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2000</v>
      </c>
      <c r="D778" s="2">
        <f>'PR-RAS'!E785</f>
        <v>0</v>
      </c>
      <c r="E778" s="2">
        <v>0</v>
      </c>
      <c r="F778" s="2">
        <v>0</v>
      </c>
      <c r="G778" s="3">
        <f t="shared" si="14"/>
        <v>1554</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1657.23</v>
      </c>
      <c r="D780" s="2">
        <f>'PR-RAS'!E787</f>
        <v>2409.36</v>
      </c>
      <c r="E780" s="2">
        <v>0</v>
      </c>
      <c r="F780" s="2">
        <v>0</v>
      </c>
      <c r="G780" s="3">
        <f t="shared" si="14"/>
        <v>5044.7650500000009</v>
      </c>
      <c r="H780" s="3">
        <f t="shared" si="15"/>
        <v>0.59000000000014552</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68780.88</v>
      </c>
      <c r="D836" s="2">
        <f>'PR-RAS'!E843</f>
        <v>72024.13</v>
      </c>
      <c r="E836" s="2">
        <v>0</v>
      </c>
      <c r="F836" s="2">
        <v>0</v>
      </c>
      <c r="G836" s="3">
        <f t="shared" si="14"/>
        <v>177712.33189999999</v>
      </c>
      <c r="H836" s="3">
        <f t="shared" si="15"/>
        <v>0.25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27297</v>
      </c>
      <c r="D839" s="2">
        <f>'PR-RAS'!E846</f>
        <v>39255</v>
      </c>
      <c r="E839" s="2">
        <v>0</v>
      </c>
      <c r="F839" s="2">
        <v>0</v>
      </c>
      <c r="G839" s="3">
        <f t="shared" si="34"/>
        <v>88666.266000000003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16728</v>
      </c>
      <c r="D841" s="2">
        <f>'PR-RAS'!E848</f>
        <v>13277</v>
      </c>
      <c r="E841" s="2">
        <v>0</v>
      </c>
      <c r="F841" s="2">
        <v>0</v>
      </c>
      <c r="G841" s="3">
        <f t="shared" si="34"/>
        <v>36356.879999999997</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52863.9</v>
      </c>
      <c r="D843" s="2">
        <f>'PR-RAS'!E850</f>
        <v>112942.15</v>
      </c>
      <c r="E843" s="2">
        <v>0</v>
      </c>
      <c r="F843" s="2">
        <v>0</v>
      </c>
      <c r="G843" s="3">
        <f t="shared" si="34"/>
        <v>234705.98440000002</v>
      </c>
      <c r="H843" s="3">
        <f t="shared" si="35"/>
        <v>0.24999999999272404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26775</v>
      </c>
      <c r="D844" s="2">
        <f>'PR-RAS'!E851</f>
        <v>27831.75</v>
      </c>
      <c r="E844" s="2">
        <v>0</v>
      </c>
      <c r="F844" s="2">
        <v>0</v>
      </c>
      <c r="G844" s="3">
        <f t="shared" si="34"/>
        <v>69495.655499999993</v>
      </c>
      <c r="H844" s="3">
        <f t="shared" si="35"/>
        <v>0.25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10949.46</v>
      </c>
      <c r="D847" s="2">
        <f>'PR-RAS'!E854</f>
        <v>14400.89</v>
      </c>
      <c r="E847" s="2">
        <v>0</v>
      </c>
      <c r="F847" s="2">
        <v>0</v>
      </c>
      <c r="G847" s="3">
        <f t="shared" si="34"/>
        <v>33629.549039999998</v>
      </c>
      <c r="H847" s="3">
        <f t="shared" si="35"/>
        <v>0.56999999999970896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462890.95</v>
      </c>
      <c r="D850" s="2">
        <f>'PR-RAS'!E857</f>
        <v>42043.05</v>
      </c>
      <c r="E850" s="2">
        <v>0</v>
      </c>
      <c r="F850" s="2">
        <v>0</v>
      </c>
      <c r="G850" s="3">
        <f t="shared" si="34"/>
        <v>464383.51545000001</v>
      </c>
      <c r="H850" s="3">
        <f t="shared" si="35"/>
        <v>9.9999999991268851E-2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522930.92</v>
      </c>
      <c r="E906" s="2">
        <v>0</v>
      </c>
      <c r="F906" s="2">
        <v>0</v>
      </c>
      <c r="G906" s="3">
        <f t="shared" si="34"/>
        <v>946504.96519999998</v>
      </c>
      <c r="H906" s="3">
        <f t="shared" si="35"/>
        <v>8.0000000016298145E-2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80568.320000000007</v>
      </c>
      <c r="D974" s="2">
        <f>'PR-RAS'!E981</f>
        <v>68183.240000000005</v>
      </c>
      <c r="E974" s="2">
        <v>0</v>
      </c>
      <c r="F974" s="2">
        <v>0</v>
      </c>
      <c r="G974" s="3">
        <f t="shared" si="34"/>
        <v>211077.56040000002</v>
      </c>
      <c r="H974" s="3">
        <f t="shared" si="35"/>
        <v>0.56000000001222361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26236.49</v>
      </c>
      <c r="D989" s="2">
        <f>'PR-RAS'!E996</f>
        <v>0</v>
      </c>
      <c r="E989" s="2">
        <v>0</v>
      </c>
      <c r="F989" s="2">
        <v>0</v>
      </c>
      <c r="G989" s="3">
        <f t="shared" si="34"/>
        <v>25921.652120000002</v>
      </c>
      <c r="H989" s="3">
        <f t="shared" si="35"/>
        <v>0.49000000000160071</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25742804.25</v>
      </c>
      <c r="D1011" s="7">
        <f>BILANCA!E6</f>
        <v>39273009.219999999</v>
      </c>
      <c r="E1011" s="7">
        <v>0</v>
      </c>
      <c r="F1011" s="7">
        <v>0</v>
      </c>
      <c r="G1011" s="8">
        <f t="shared" ref="G1011:G1306" si="38">B1011/1000*C1011+B1011/500*D1011</f>
        <v>104288.82269</v>
      </c>
      <c r="H1011" s="8">
        <f t="shared" si="35"/>
        <v>0.4699999988079071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20668033.84</v>
      </c>
      <c r="D1012" s="2">
        <f>BILANCA!E7</f>
        <v>34267634.229999997</v>
      </c>
      <c r="E1012" s="2">
        <v>0</v>
      </c>
      <c r="F1012" s="2">
        <v>0</v>
      </c>
      <c r="G1012" s="3">
        <f t="shared" si="38"/>
        <v>178406.60459999999</v>
      </c>
      <c r="H1012" s="3">
        <f t="shared" si="35"/>
        <v>0.38999999687075615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4312427.3599999994</v>
      </c>
      <c r="D1013" s="2">
        <f>BILANCA!E8</f>
        <v>15094664.82</v>
      </c>
      <c r="E1013" s="2">
        <v>0</v>
      </c>
      <c r="F1013" s="2">
        <v>0</v>
      </c>
      <c r="G1013" s="3">
        <f t="shared" si="38"/>
        <v>103505.27100000001</v>
      </c>
      <c r="H1013" s="3">
        <f t="shared" si="35"/>
        <v>0.53999999910593033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4128472.46</v>
      </c>
      <c r="D1014" s="2">
        <f>BILANCA!E9</f>
        <v>14934714.890000001</v>
      </c>
      <c r="E1014" s="2">
        <v>0</v>
      </c>
      <c r="F1014" s="2">
        <v>0</v>
      </c>
      <c r="G1014" s="3">
        <f t="shared" si="38"/>
        <v>135991.60896000001</v>
      </c>
      <c r="H1014" s="3">
        <f t="shared" si="35"/>
        <v>0.56999999936670065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1107123.42</v>
      </c>
      <c r="D1015" s="2">
        <f>BILANCA!E10</f>
        <v>1123272.2</v>
      </c>
      <c r="E1015" s="2">
        <v>0</v>
      </c>
      <c r="F1015" s="2">
        <v>0</v>
      </c>
      <c r="G1015" s="3">
        <f t="shared" si="38"/>
        <v>16768.339099999997</v>
      </c>
      <c r="H1015" s="3">
        <f t="shared" si="35"/>
        <v>0.61999999987892807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923168.52</v>
      </c>
      <c r="D1016" s="2">
        <f>BILANCA!E11</f>
        <v>963322.27</v>
      </c>
      <c r="E1016" s="2">
        <v>0</v>
      </c>
      <c r="F1016" s="2">
        <v>0</v>
      </c>
      <c r="G1016" s="3">
        <f t="shared" si="38"/>
        <v>17098.878359999999</v>
      </c>
      <c r="H1016" s="3">
        <f t="shared" si="35"/>
        <v>0.75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13152304.23</v>
      </c>
      <c r="D1017" s="2">
        <f>BILANCA!E12</f>
        <v>17150016.640000001</v>
      </c>
      <c r="E1017" s="2">
        <v>0</v>
      </c>
      <c r="F1017" s="2">
        <v>0</v>
      </c>
      <c r="G1017" s="3">
        <f t="shared" si="38"/>
        <v>332166.36257</v>
      </c>
      <c r="H1017" s="3">
        <f t="shared" si="35"/>
        <v>0.58999999985098839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12658041.310000001</v>
      </c>
      <c r="D1018" s="2">
        <f>BILANCA!E13</f>
        <v>16814032.399999999</v>
      </c>
      <c r="E1018" s="2">
        <v>0</v>
      </c>
      <c r="F1018" s="2">
        <v>0</v>
      </c>
      <c r="G1018" s="3">
        <f t="shared" si="38"/>
        <v>370288.84888000001</v>
      </c>
      <c r="H1018" s="3">
        <f t="shared" si="35"/>
        <v>0.70999999903142452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296666.86</v>
      </c>
      <c r="D1019" s="2">
        <f>BILANCA!E14</f>
        <v>299848.11</v>
      </c>
      <c r="E1019" s="2">
        <v>0</v>
      </c>
      <c r="F1019" s="2">
        <v>0</v>
      </c>
      <c r="G1019" s="3">
        <f t="shared" si="38"/>
        <v>8067.2677199999989</v>
      </c>
      <c r="H1019" s="3">
        <f t="shared" si="35"/>
        <v>0.25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6257786.6699999999</v>
      </c>
      <c r="D1020" s="2">
        <f>BILANCA!E15</f>
        <v>6975394.79</v>
      </c>
      <c r="E1020" s="2">
        <v>0</v>
      </c>
      <c r="F1020" s="2">
        <v>0</v>
      </c>
      <c r="G1020" s="3">
        <f t="shared" si="38"/>
        <v>202085.76250000001</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8403716.4800000004</v>
      </c>
      <c r="D1021" s="2">
        <f>BILANCA!E16</f>
        <v>11126909.359999999</v>
      </c>
      <c r="E1021" s="2">
        <v>0</v>
      </c>
      <c r="F1021" s="2">
        <v>0</v>
      </c>
      <c r="G1021" s="3">
        <f t="shared" si="38"/>
        <v>337232.8872</v>
      </c>
      <c r="H1021" s="3">
        <f t="shared" si="35"/>
        <v>0.83999999985098839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8380423.5199999996</v>
      </c>
      <c r="D1022" s="2">
        <f>BILANCA!E17</f>
        <v>10391690.27</v>
      </c>
      <c r="E1022" s="2">
        <v>0</v>
      </c>
      <c r="F1022" s="2">
        <v>0</v>
      </c>
      <c r="G1022" s="3">
        <f t="shared" si="38"/>
        <v>349965.64872</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10680552.220000001</v>
      </c>
      <c r="D1023" s="2">
        <f>BILANCA!E18</f>
        <v>11979810.130000001</v>
      </c>
      <c r="E1023" s="2">
        <v>0</v>
      </c>
      <c r="F1023" s="2">
        <v>0</v>
      </c>
      <c r="G1023" s="3">
        <f t="shared" si="38"/>
        <v>450322.24224000005</v>
      </c>
      <c r="H1023" s="3">
        <f t="shared" si="35"/>
        <v>0.35000000149011612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114574.21999999997</v>
      </c>
      <c r="D1024" s="2">
        <f>BILANCA!E19</f>
        <v>137049.62</v>
      </c>
      <c r="E1024" s="2">
        <v>0</v>
      </c>
      <c r="F1024" s="2">
        <v>0</v>
      </c>
      <c r="G1024" s="3">
        <f t="shared" si="38"/>
        <v>5441.4284399999997</v>
      </c>
      <c r="H1024" s="3">
        <f t="shared" si="35"/>
        <v>0.59999999997671694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164060.57999999999</v>
      </c>
      <c r="D1025" s="2">
        <f>BILANCA!E20</f>
        <v>121754.89</v>
      </c>
      <c r="E1025" s="2">
        <v>0</v>
      </c>
      <c r="F1025" s="2">
        <v>0</v>
      </c>
      <c r="G1025" s="3">
        <f t="shared" si="38"/>
        <v>6113.5553999999993</v>
      </c>
      <c r="H1025" s="3">
        <f t="shared" si="35"/>
        <v>0.53000000001338776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35593.72</v>
      </c>
      <c r="D1026" s="2">
        <f>BILANCA!E21</f>
        <v>35367.54</v>
      </c>
      <c r="E1026" s="2">
        <v>0</v>
      </c>
      <c r="F1026" s="2">
        <v>0</v>
      </c>
      <c r="G1026" s="3">
        <f t="shared" si="38"/>
        <v>1701.2608</v>
      </c>
      <c r="H1026" s="3">
        <f t="shared" si="35"/>
        <v>0.73999999999796273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26566.53</v>
      </c>
      <c r="D1027" s="2">
        <f>BILANCA!E22</f>
        <v>32315.13</v>
      </c>
      <c r="E1027" s="2">
        <v>0</v>
      </c>
      <c r="F1027" s="2">
        <v>0</v>
      </c>
      <c r="G1027" s="3">
        <f t="shared" si="38"/>
        <v>1550.3454300000001</v>
      </c>
      <c r="H1027" s="3">
        <f t="shared" si="35"/>
        <v>0.60000000000218279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4614.7700000000004</v>
      </c>
      <c r="D1028" s="2">
        <f>BILANCA!E23</f>
        <v>4614.7700000000004</v>
      </c>
      <c r="E1028" s="2">
        <v>0</v>
      </c>
      <c r="F1028" s="2">
        <v>0</v>
      </c>
      <c r="G1028" s="3">
        <f t="shared" si="38"/>
        <v>249.19758000000002</v>
      </c>
      <c r="H1028" s="3">
        <f t="shared" si="35"/>
        <v>0.45999999999912689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3259.14</v>
      </c>
      <c r="D1029" s="2">
        <f>BILANCA!E24</f>
        <v>3259.14</v>
      </c>
      <c r="E1029" s="2">
        <v>0</v>
      </c>
      <c r="F1029" s="2">
        <v>0</v>
      </c>
      <c r="G1029" s="3">
        <f t="shared" si="38"/>
        <v>185.77098000000001</v>
      </c>
      <c r="H1029" s="3">
        <f t="shared" si="35"/>
        <v>0.27999999999974534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43216.91</v>
      </c>
      <c r="D1030" s="2">
        <f>BILANCA!E25</f>
        <v>43216.91</v>
      </c>
      <c r="E1030" s="2">
        <v>0</v>
      </c>
      <c r="F1030" s="2">
        <v>0</v>
      </c>
      <c r="G1030" s="3">
        <f t="shared" si="38"/>
        <v>2593.0146000000004</v>
      </c>
      <c r="H1030" s="3">
        <f t="shared" si="35"/>
        <v>0.17999999999301508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729180.49</v>
      </c>
      <c r="D1031" s="2">
        <f>BILANCA!E26</f>
        <v>733890.49</v>
      </c>
      <c r="E1031" s="2">
        <v>0</v>
      </c>
      <c r="F1031" s="2">
        <v>0</v>
      </c>
      <c r="G1031" s="3">
        <f t="shared" si="38"/>
        <v>46136.190870000006</v>
      </c>
      <c r="H1031" s="3">
        <f t="shared" si="35"/>
        <v>0.97999999998137355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891917.92</v>
      </c>
      <c r="D1033" s="2">
        <f>BILANCA!E28</f>
        <v>837369.25</v>
      </c>
      <c r="E1033" s="2">
        <v>0</v>
      </c>
      <c r="F1033" s="2">
        <v>0</v>
      </c>
      <c r="G1033" s="3">
        <f t="shared" si="38"/>
        <v>59033.097659999999</v>
      </c>
      <c r="H1033" s="3">
        <f t="shared" si="35"/>
        <v>0.32999999995809048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20770.43</v>
      </c>
      <c r="D1034" s="2">
        <f>BILANCA!E29</f>
        <v>12946.269999999997</v>
      </c>
      <c r="E1034" s="2">
        <v>0</v>
      </c>
      <c r="F1034" s="2">
        <v>0</v>
      </c>
      <c r="G1034" s="3">
        <f t="shared" si="38"/>
        <v>1119.9112799999998</v>
      </c>
      <c r="H1034" s="3">
        <f t="shared" si="35"/>
        <v>0.69999999999708962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64145</v>
      </c>
      <c r="D1035" s="2">
        <f>BILANCA!E30</f>
        <v>64145</v>
      </c>
      <c r="E1035" s="2">
        <v>0</v>
      </c>
      <c r="F1035" s="2">
        <v>0</v>
      </c>
      <c r="G1035" s="3">
        <f t="shared" si="38"/>
        <v>4810.875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43374.57</v>
      </c>
      <c r="D1039" s="2">
        <f>BILANCA!E34</f>
        <v>51198.73</v>
      </c>
      <c r="E1039" s="2">
        <v>0</v>
      </c>
      <c r="F1039" s="2">
        <v>0</v>
      </c>
      <c r="G1039" s="3">
        <f t="shared" si="38"/>
        <v>4227.3888700000007</v>
      </c>
      <c r="H1039" s="3">
        <f t="shared" si="35"/>
        <v>0.69999999999708962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358918.27000000014</v>
      </c>
      <c r="D1050" s="2">
        <f>BILANCA!E45</f>
        <v>185988.34999999998</v>
      </c>
      <c r="E1050" s="2">
        <v>0</v>
      </c>
      <c r="F1050" s="2">
        <v>0</v>
      </c>
      <c r="G1050" s="3">
        <f t="shared" si="38"/>
        <v>29235.798800000004</v>
      </c>
      <c r="H1050" s="3">
        <f t="shared" si="35"/>
        <v>0.62000000011175871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42556.33</v>
      </c>
      <c r="D1052" s="2">
        <f>BILANCA!E47</f>
        <v>41442.85</v>
      </c>
      <c r="E1052" s="2">
        <v>0</v>
      </c>
      <c r="F1052" s="2">
        <v>0</v>
      </c>
      <c r="G1052" s="3">
        <f t="shared" si="38"/>
        <v>5268.5652600000003</v>
      </c>
      <c r="H1052" s="3">
        <f t="shared" si="35"/>
        <v>0.48000000000320142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112318.99</v>
      </c>
      <c r="D1053" s="2">
        <f>BILANCA!E48</f>
        <v>112318.99</v>
      </c>
      <c r="E1053" s="2">
        <v>0</v>
      </c>
      <c r="F1053" s="2">
        <v>0</v>
      </c>
      <c r="G1053" s="3">
        <f t="shared" si="38"/>
        <v>14489.149709999998</v>
      </c>
      <c r="H1053" s="3">
        <f t="shared" si="35"/>
        <v>1.9999999989522621E-2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559122.80000000005</v>
      </c>
      <c r="D1054" s="2">
        <f>BILANCA!E49</f>
        <v>143992.09</v>
      </c>
      <c r="E1054" s="2">
        <v>0</v>
      </c>
      <c r="F1054" s="2">
        <v>0</v>
      </c>
      <c r="G1054" s="3">
        <f t="shared" si="38"/>
        <v>37272.707119999999</v>
      </c>
      <c r="H1054" s="3">
        <f t="shared" si="35"/>
        <v>0.28999999994994141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355079.85</v>
      </c>
      <c r="D1055" s="2">
        <f>BILANCA!E50</f>
        <v>111765.58</v>
      </c>
      <c r="E1055" s="2">
        <v>0</v>
      </c>
      <c r="F1055" s="2">
        <v>0</v>
      </c>
      <c r="G1055" s="3">
        <f t="shared" si="38"/>
        <v>26037.495449999999</v>
      </c>
      <c r="H1055" s="3">
        <f t="shared" si="35"/>
        <v>0.57000000002153683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663.61</v>
      </c>
      <c r="D1056" s="2">
        <f>BILANCA!E51</f>
        <v>663.61</v>
      </c>
      <c r="E1056" s="2">
        <v>0</v>
      </c>
      <c r="F1056" s="2">
        <v>0</v>
      </c>
      <c r="G1056" s="3">
        <f t="shared" si="38"/>
        <v>91.578180000000003</v>
      </c>
      <c r="H1056" s="3">
        <f t="shared" si="35"/>
        <v>0.77999999999997272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1.0000000002037268E-2</v>
      </c>
      <c r="D1057" s="2">
        <f>BILANCA!E52</f>
        <v>0</v>
      </c>
      <c r="E1057" s="2">
        <v>0</v>
      </c>
      <c r="F1057" s="2">
        <v>0</v>
      </c>
      <c r="G1057" s="3">
        <f t="shared" si="38"/>
        <v>4.7000000009575163E-4</v>
      </c>
      <c r="H1057" s="3">
        <f t="shared" si="35"/>
        <v>1.0000000002037268E-2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35594.79</v>
      </c>
      <c r="D1059" s="2">
        <f>BILANCA!E54</f>
        <v>39392.449999999997</v>
      </c>
      <c r="E1059" s="2">
        <v>0</v>
      </c>
      <c r="F1059" s="2">
        <v>0</v>
      </c>
      <c r="G1059" s="3">
        <f t="shared" si="38"/>
        <v>5604.6048099999998</v>
      </c>
      <c r="H1059" s="3">
        <f t="shared" si="35"/>
        <v>0.6599999999962165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35594.78</v>
      </c>
      <c r="D1060" s="2">
        <f>BILANCA!E55</f>
        <v>39392.449999999997</v>
      </c>
      <c r="E1060" s="2">
        <v>0</v>
      </c>
      <c r="F1060" s="2">
        <v>0</v>
      </c>
      <c r="G1060" s="3">
        <f t="shared" si="38"/>
        <v>5718.9840000000004</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3202638.63</v>
      </c>
      <c r="D1061" s="2">
        <f>BILANCA!E56</f>
        <v>2022289.16</v>
      </c>
      <c r="E1061" s="2">
        <v>0</v>
      </c>
      <c r="F1061" s="2">
        <v>0</v>
      </c>
      <c r="G1061" s="3">
        <f t="shared" si="38"/>
        <v>369608.06444999995</v>
      </c>
      <c r="H1061" s="3">
        <f t="shared" si="35"/>
        <v>0.53000000002793968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3159813.62</v>
      </c>
      <c r="D1062" s="2">
        <f>BILANCA!E57</f>
        <v>1873964.15</v>
      </c>
      <c r="E1062" s="2">
        <v>0</v>
      </c>
      <c r="F1062" s="2">
        <v>0</v>
      </c>
      <c r="G1062" s="3">
        <f t="shared" si="38"/>
        <v>359202.57983999996</v>
      </c>
      <c r="H1062" s="3">
        <f t="shared" si="35"/>
        <v>0.52999999979510903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41575.01</v>
      </c>
      <c r="D1066" s="2">
        <f>BILANCA!E61</f>
        <v>147075.01</v>
      </c>
      <c r="E1066" s="2">
        <v>0</v>
      </c>
      <c r="F1066" s="2">
        <v>0</v>
      </c>
      <c r="G1066" s="3">
        <f t="shared" si="38"/>
        <v>18800.601680000003</v>
      </c>
      <c r="H1066" s="3">
        <f t="shared" si="35"/>
        <v>2.0000000011350494E-2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1250</v>
      </c>
      <c r="D1067" s="2">
        <f>BILANCA!E62</f>
        <v>1250</v>
      </c>
      <c r="E1067" s="2">
        <v>0</v>
      </c>
      <c r="F1067" s="2">
        <v>0</v>
      </c>
      <c r="G1067" s="3">
        <f t="shared" si="38"/>
        <v>213.75</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5074770.41</v>
      </c>
      <c r="D1074" s="2">
        <f>BILANCA!E69</f>
        <v>5005374.99</v>
      </c>
      <c r="E1074" s="2">
        <v>0</v>
      </c>
      <c r="F1074" s="2">
        <v>0</v>
      </c>
      <c r="G1074" s="3">
        <f t="shared" si="38"/>
        <v>965473.3049600001</v>
      </c>
      <c r="H1074" s="3">
        <f t="shared" si="35"/>
        <v>0.41999999992549419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4168025.17</v>
      </c>
      <c r="D1075" s="2">
        <f>BILANCA!E70</f>
        <v>4195826.87</v>
      </c>
      <c r="E1075" s="2">
        <v>0</v>
      </c>
      <c r="F1075" s="2">
        <v>0</v>
      </c>
      <c r="G1075" s="3">
        <f t="shared" si="38"/>
        <v>816379.12915000017</v>
      </c>
      <c r="H1075" s="3">
        <f t="shared" si="35"/>
        <v>0.29999999981373549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3935580.15</v>
      </c>
      <c r="D1076" s="2">
        <f>BILANCA!E71</f>
        <v>3963381.85</v>
      </c>
      <c r="E1076" s="2">
        <v>0</v>
      </c>
      <c r="F1076" s="2">
        <v>0</v>
      </c>
      <c r="G1076" s="3">
        <f t="shared" si="38"/>
        <v>782914.69410000008</v>
      </c>
      <c r="H1076" s="3">
        <f t="shared" si="35"/>
        <v>0.29999999981373549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3935580.15</v>
      </c>
      <c r="D1078" s="2">
        <f>BILANCA!E73</f>
        <v>3963381.85</v>
      </c>
      <c r="E1078" s="2">
        <v>0</v>
      </c>
      <c r="F1078" s="2">
        <v>0</v>
      </c>
      <c r="G1078" s="3">
        <f t="shared" si="38"/>
        <v>806639.38180000009</v>
      </c>
      <c r="H1078" s="3">
        <f t="shared" si="35"/>
        <v>0.29999999981373549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232445.02</v>
      </c>
      <c r="D1081" s="2">
        <f>BILANCA!E76</f>
        <v>232445.02</v>
      </c>
      <c r="E1081" s="2">
        <v>0</v>
      </c>
      <c r="F1081" s="2">
        <v>0</v>
      </c>
      <c r="G1081" s="3">
        <f t="shared" si="38"/>
        <v>49510.78925999999</v>
      </c>
      <c r="H1081" s="3">
        <f t="shared" si="35"/>
        <v>3.9999999979045242E-2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232445.02</v>
      </c>
      <c r="D1082" s="2">
        <f>BILANCA!E77</f>
        <v>232445.02</v>
      </c>
      <c r="E1082" s="2">
        <v>0</v>
      </c>
      <c r="F1082" s="2">
        <v>0</v>
      </c>
      <c r="G1082" s="3">
        <f t="shared" ref="G1082:G1084" si="39">B1082/1000*C1082+B1082/500*D1082</f>
        <v>50208.124319999988</v>
      </c>
      <c r="H1082" s="3">
        <f t="shared" ref="H1082:H1084" si="40">ABS(C1082-ROUND(C1082,0))+ABS(D1082-ROUND(D1082,0))</f>
        <v>3.9999999979045242E-2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27188.75</v>
      </c>
      <c r="D1087" s="2">
        <f>BILANCA!E82</f>
        <v>34606.660000000003</v>
      </c>
      <c r="E1087" s="2">
        <v>0</v>
      </c>
      <c r="F1087" s="2">
        <v>0</v>
      </c>
      <c r="G1087" s="3">
        <f t="shared" si="38"/>
        <v>7422.95939</v>
      </c>
      <c r="H1087" s="3">
        <f t="shared" si="35"/>
        <v>0.58999999999650754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22.12</v>
      </c>
      <c r="D1090" s="2">
        <f>BILANCA!E85</f>
        <v>22.12</v>
      </c>
      <c r="E1090" s="2">
        <v>0</v>
      </c>
      <c r="F1090" s="2">
        <v>0</v>
      </c>
      <c r="G1090" s="3">
        <f t="shared" si="38"/>
        <v>5.3087999999999997</v>
      </c>
      <c r="H1090" s="3">
        <f t="shared" si="35"/>
        <v>0.24000000000000199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27166.63</v>
      </c>
      <c r="D1092" s="2">
        <f>BILANCA!E87</f>
        <v>34584.54</v>
      </c>
      <c r="E1092" s="2">
        <v>0</v>
      </c>
      <c r="F1092" s="2">
        <v>0</v>
      </c>
      <c r="G1092" s="3">
        <f t="shared" si="38"/>
        <v>7899.5282200000001</v>
      </c>
      <c r="H1092" s="3">
        <f t="shared" si="35"/>
        <v>0.82999999999810825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285903.01</v>
      </c>
      <c r="D1140" s="2">
        <f>BILANCA!E135</f>
        <v>285903.01</v>
      </c>
      <c r="E1140" s="2">
        <v>0</v>
      </c>
      <c r="F1140" s="2">
        <v>0</v>
      </c>
      <c r="G1140" s="3">
        <f t="shared" si="38"/>
        <v>111502.17390000001</v>
      </c>
      <c r="H1140" s="3">
        <f t="shared" si="41"/>
        <v>2.0000000018626451E-2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285903.01</v>
      </c>
      <c r="D1141" s="2">
        <f>BILANCA!E136</f>
        <v>285903.01</v>
      </c>
      <c r="E1141" s="2">
        <v>0</v>
      </c>
      <c r="F1141" s="2">
        <v>0</v>
      </c>
      <c r="G1141" s="3">
        <f t="shared" si="38"/>
        <v>112359.88293000002</v>
      </c>
      <c r="H1141" s="3">
        <f t="shared" si="41"/>
        <v>2.0000000018626451E-2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285903.01</v>
      </c>
      <c r="D1145" s="2">
        <f>BILANCA!E140</f>
        <v>285903.01</v>
      </c>
      <c r="E1145" s="2">
        <v>0</v>
      </c>
      <c r="F1145" s="2">
        <v>0</v>
      </c>
      <c r="G1145" s="3">
        <f t="shared" si="38"/>
        <v>115790.71905000001</v>
      </c>
      <c r="H1145" s="3">
        <f t="shared" si="41"/>
        <v>2.0000000018626451E-2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574752.25000000023</v>
      </c>
      <c r="D1152" s="2">
        <f>BILANCA!E147</f>
        <v>471616.19000000018</v>
      </c>
      <c r="E1152" s="2">
        <v>0</v>
      </c>
      <c r="F1152" s="2">
        <v>0</v>
      </c>
      <c r="G1152" s="3">
        <f t="shared" si="38"/>
        <v>215553.81746000005</v>
      </c>
      <c r="H1152" s="3">
        <f t="shared" si="41"/>
        <v>0.44000000040978193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207259.67</v>
      </c>
      <c r="D1153" s="2">
        <f>BILANCA!E148</f>
        <v>227304.18</v>
      </c>
      <c r="E1153" s="2">
        <v>0</v>
      </c>
      <c r="F1153" s="2">
        <v>0</v>
      </c>
      <c r="G1153" s="3">
        <f t="shared" si="38"/>
        <v>94647.128289999993</v>
      </c>
      <c r="H1153" s="3">
        <f t="shared" si="41"/>
        <v>0.5099999999802094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297463.51</v>
      </c>
      <c r="D1164" s="2">
        <f>BILANCA!E159</f>
        <v>315431.05</v>
      </c>
      <c r="E1164" s="2">
        <v>0</v>
      </c>
      <c r="F1164" s="2">
        <v>0</v>
      </c>
      <c r="G1164" s="3">
        <f t="shared" si="38"/>
        <v>142962.14393999998</v>
      </c>
      <c r="H1164" s="3">
        <f t="shared" si="41"/>
        <v>0.53999999997904524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402286.09</v>
      </c>
      <c r="D1165" s="2">
        <f>BILANCA!E160</f>
        <v>505458.99</v>
      </c>
      <c r="E1165" s="2">
        <v>0</v>
      </c>
      <c r="F1165" s="2">
        <v>0</v>
      </c>
      <c r="G1165" s="3">
        <f t="shared" si="38"/>
        <v>219046.63085000002</v>
      </c>
      <c r="H1165" s="3">
        <f t="shared" si="41"/>
        <v>0.1000000000349246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7258.67</v>
      </c>
      <c r="D1166" s="2">
        <f>BILANCA!E161</f>
        <v>7258.67</v>
      </c>
      <c r="E1166" s="2">
        <v>0</v>
      </c>
      <c r="F1166" s="2">
        <v>0</v>
      </c>
      <c r="G1166" s="3">
        <f t="shared" si="38"/>
        <v>3397.0575599999997</v>
      </c>
      <c r="H1166" s="3">
        <f t="shared" si="41"/>
        <v>0.65999999999985448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339515.69</v>
      </c>
      <c r="D1169" s="2">
        <f>BILANCA!E164</f>
        <v>583836.69999999995</v>
      </c>
      <c r="E1169" s="2">
        <v>0</v>
      </c>
      <c r="F1169" s="2">
        <v>0</v>
      </c>
      <c r="G1169" s="3">
        <f t="shared" si="38"/>
        <v>239643.06530999998</v>
      </c>
      <c r="H1169" s="3">
        <f t="shared" si="41"/>
        <v>0.61000000004423782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18901.230000000003</v>
      </c>
      <c r="D1170" s="2">
        <f>BILANCA!E165</f>
        <v>17422.259999999998</v>
      </c>
      <c r="E1170" s="2">
        <v>0</v>
      </c>
      <c r="F1170" s="2">
        <v>0</v>
      </c>
      <c r="G1170" s="3">
        <f t="shared" si="38"/>
        <v>8599.32</v>
      </c>
      <c r="H1170" s="3">
        <f t="shared" si="41"/>
        <v>0.49000000000160071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19925.810000000001</v>
      </c>
      <c r="D1172" s="2">
        <f>BILANCA!E167</f>
        <v>18131.75</v>
      </c>
      <c r="E1172" s="2">
        <v>0</v>
      </c>
      <c r="F1172" s="2">
        <v>0</v>
      </c>
      <c r="G1172" s="3">
        <f t="shared" si="38"/>
        <v>9102.6682199999996</v>
      </c>
      <c r="H1172" s="3">
        <f t="shared" si="41"/>
        <v>0.43999999999869033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1024.58</v>
      </c>
      <c r="D1175" s="2">
        <f>BILANCA!E170</f>
        <v>709.49</v>
      </c>
      <c r="E1175" s="2">
        <v>0</v>
      </c>
      <c r="F1175" s="2">
        <v>0</v>
      </c>
      <c r="G1175" s="3">
        <f t="shared" si="38"/>
        <v>403.18740000000003</v>
      </c>
      <c r="H1175" s="3">
        <f t="shared" si="41"/>
        <v>0.91000000000008185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25742804.250000004</v>
      </c>
      <c r="D1180" s="2">
        <f>BILANCA!E176</f>
        <v>39273009.219999999</v>
      </c>
      <c r="E1180" s="2">
        <v>0</v>
      </c>
      <c r="F1180" s="2">
        <v>0</v>
      </c>
      <c r="G1180" s="3">
        <f t="shared" si="38"/>
        <v>17729099.857300002</v>
      </c>
      <c r="H1180" s="3">
        <f t="shared" si="41"/>
        <v>0.4700000025331974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1492922.44</v>
      </c>
      <c r="D1181" s="2">
        <f>BILANCA!E177</f>
        <v>1799161.07</v>
      </c>
      <c r="E1181" s="2">
        <v>0</v>
      </c>
      <c r="F1181" s="2">
        <v>0</v>
      </c>
      <c r="G1181" s="3">
        <f t="shared" si="38"/>
        <v>870602.82318000006</v>
      </c>
      <c r="H1181" s="3">
        <f t="shared" si="41"/>
        <v>0.51000000000931323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422005.3</v>
      </c>
      <c r="D1182" s="2">
        <f>BILANCA!E178</f>
        <v>288654.32</v>
      </c>
      <c r="E1182" s="2">
        <v>0</v>
      </c>
      <c r="F1182" s="2">
        <v>0</v>
      </c>
      <c r="G1182" s="3">
        <f t="shared" si="38"/>
        <v>171881.99767999997</v>
      </c>
      <c r="H1182" s="3">
        <f t="shared" si="41"/>
        <v>0.61999999999534339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35175.47</v>
      </c>
      <c r="D1183" s="2">
        <f>BILANCA!E179</f>
        <v>48136.44</v>
      </c>
      <c r="E1183" s="2">
        <v>0</v>
      </c>
      <c r="F1183" s="2">
        <v>0</v>
      </c>
      <c r="G1183" s="3">
        <f t="shared" si="38"/>
        <v>22740.564549999999</v>
      </c>
      <c r="H1183" s="3">
        <f t="shared" si="41"/>
        <v>0.91000000000349246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221424.08</v>
      </c>
      <c r="D1184" s="2">
        <f>BILANCA!E180</f>
        <v>146904.04</v>
      </c>
      <c r="E1184" s="2">
        <v>0</v>
      </c>
      <c r="F1184" s="2">
        <v>0</v>
      </c>
      <c r="G1184" s="3">
        <f t="shared" si="38"/>
        <v>89650.395839999997</v>
      </c>
      <c r="H1184" s="3">
        <f t="shared" si="41"/>
        <v>0.11999999999534339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2868.38</v>
      </c>
      <c r="D1185" s="2">
        <f>BILANCA!E181</f>
        <v>2580.2600000000002</v>
      </c>
      <c r="E1185" s="2">
        <v>0</v>
      </c>
      <c r="F1185" s="2">
        <v>0</v>
      </c>
      <c r="G1185" s="3">
        <f t="shared" si="38"/>
        <v>1405.0574999999999</v>
      </c>
      <c r="H1185" s="3">
        <f t="shared" si="41"/>
        <v>0.64000000000032742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2149.0700000000002</v>
      </c>
      <c r="D1187" s="2">
        <f>BILANCA!E183</f>
        <v>1923.52</v>
      </c>
      <c r="E1187" s="2">
        <v>0</v>
      </c>
      <c r="F1187" s="2">
        <v>0</v>
      </c>
      <c r="G1187" s="3">
        <f t="shared" si="38"/>
        <v>1061.3114700000001</v>
      </c>
      <c r="H1187" s="3">
        <f t="shared" si="41"/>
        <v>0.5500000000001819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719.31</v>
      </c>
      <c r="D1188" s="2">
        <f>BILANCA!E184</f>
        <v>656.74</v>
      </c>
      <c r="E1188" s="2">
        <v>0</v>
      </c>
      <c r="F1188" s="2">
        <v>0</v>
      </c>
      <c r="G1188" s="3">
        <f t="shared" si="38"/>
        <v>361.83661999999998</v>
      </c>
      <c r="H1188" s="3">
        <f t="shared" si="41"/>
        <v>0.56999999999993634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15051</v>
      </c>
      <c r="D1189" s="2">
        <f>BILANCA!E185</f>
        <v>8904</v>
      </c>
      <c r="E1189" s="2">
        <v>0</v>
      </c>
      <c r="F1189" s="2">
        <v>0</v>
      </c>
      <c r="G1189" s="3">
        <f t="shared" si="38"/>
        <v>5881.7610000000004</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10842.12</v>
      </c>
      <c r="D1198" s="2">
        <f>BILANCA!E194</f>
        <v>23597.599999999999</v>
      </c>
      <c r="E1198" s="2">
        <v>0</v>
      </c>
      <c r="F1198" s="2">
        <v>0</v>
      </c>
      <c r="G1198" s="3">
        <f t="shared" si="38"/>
        <v>10911.016159999999</v>
      </c>
      <c r="H1198" s="3">
        <f t="shared" si="41"/>
        <v>0.52000000000225555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136644.25</v>
      </c>
      <c r="D1200" s="2">
        <f>BILANCA!E196</f>
        <v>58531.98</v>
      </c>
      <c r="E1200" s="2">
        <v>0</v>
      </c>
      <c r="F1200" s="2">
        <v>0</v>
      </c>
      <c r="G1200" s="3">
        <f t="shared" si="38"/>
        <v>48204.559900000007</v>
      </c>
      <c r="H1200" s="3">
        <f t="shared" si="41"/>
        <v>0.26999999999679858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378537.33999999997</v>
      </c>
      <c r="D1201" s="2">
        <f>BILANCA!E197</f>
        <v>308834</v>
      </c>
      <c r="E1201" s="2">
        <v>0</v>
      </c>
      <c r="F1201" s="2">
        <v>0</v>
      </c>
      <c r="G1201" s="3">
        <f t="shared" si="38"/>
        <v>190275.21993999998</v>
      </c>
      <c r="H1201" s="3">
        <f t="shared" si="41"/>
        <v>0.33999999996740371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377462.29</v>
      </c>
      <c r="D1203" s="2">
        <f>BILANCA!E199</f>
        <v>308834</v>
      </c>
      <c r="E1203" s="2">
        <v>0</v>
      </c>
      <c r="F1203" s="2">
        <v>0</v>
      </c>
      <c r="G1203" s="3">
        <f t="shared" si="44"/>
        <v>192060.14597000001</v>
      </c>
      <c r="H1203" s="3">
        <f t="shared" si="45"/>
        <v>0.28999999997904524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1075.05</v>
      </c>
      <c r="D1206" s="2">
        <f>BILANCA!E202</f>
        <v>0</v>
      </c>
      <c r="E1206" s="2">
        <v>0</v>
      </c>
      <c r="F1206" s="2">
        <v>0</v>
      </c>
      <c r="G1206" s="3">
        <f t="shared" si="44"/>
        <v>210.7098</v>
      </c>
      <c r="H1206" s="3">
        <f t="shared" si="45"/>
        <v>4.9999999999954525E-2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681832.25</v>
      </c>
      <c r="D1223" s="2">
        <f>BILANCA!E219</f>
        <v>1051350.8799999999</v>
      </c>
      <c r="E1223" s="2">
        <v>0</v>
      </c>
      <c r="F1223" s="2">
        <v>0</v>
      </c>
      <c r="G1223" s="3">
        <f t="shared" si="38"/>
        <v>593105.74412999989</v>
      </c>
      <c r="H1223" s="3">
        <f t="shared" si="41"/>
        <v>0.37000000011175871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681832.25</v>
      </c>
      <c r="D1224" s="2">
        <f>BILANCA!E220</f>
        <v>1051350.8799999999</v>
      </c>
      <c r="E1224" s="2">
        <v>0</v>
      </c>
      <c r="F1224" s="2">
        <v>0</v>
      </c>
      <c r="G1224" s="3">
        <f t="shared" si="38"/>
        <v>595890.27813999995</v>
      </c>
      <c r="H1224" s="3">
        <f t="shared" si="41"/>
        <v>0.37000000011175871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681832.25</v>
      </c>
      <c r="D1229" s="2">
        <f>BILANCA!E225</f>
        <v>1051350.8799999999</v>
      </c>
      <c r="E1229" s="2">
        <v>0</v>
      </c>
      <c r="F1229" s="2">
        <v>0</v>
      </c>
      <c r="G1229" s="3">
        <f t="shared" si="38"/>
        <v>609812.94818999991</v>
      </c>
      <c r="H1229" s="3">
        <f t="shared" si="41"/>
        <v>0.37000000011175871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114755.58</v>
      </c>
      <c r="E1251" s="2">
        <v>0</v>
      </c>
      <c r="F1251" s="2">
        <v>0</v>
      </c>
      <c r="G1251" s="3">
        <f>B1251/1000*C1251+B1251/500*D1251</f>
        <v>55312.189559999999</v>
      </c>
      <c r="H1251" s="3">
        <f>ABS(C1251-ROUND(C1251,0))+ABS(D1251-ROUND(D1251,0))</f>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10547.55</v>
      </c>
      <c r="D1252" s="2">
        <f>BILANCA!E248</f>
        <v>35566.29</v>
      </c>
      <c r="E1252" s="2">
        <v>0</v>
      </c>
      <c r="F1252" s="2">
        <v>0</v>
      </c>
      <c r="G1252" s="3">
        <f t="shared" si="38"/>
        <v>19766.59146</v>
      </c>
      <c r="H1252" s="3">
        <f t="shared" si="41"/>
        <v>0.74000000000160071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12177.04</v>
      </c>
      <c r="E1253" s="2">
        <v>0</v>
      </c>
      <c r="F1253" s="2">
        <v>0</v>
      </c>
      <c r="G1253" s="3">
        <f t="shared" si="38"/>
        <v>5918.04144</v>
      </c>
      <c r="H1253" s="3">
        <f t="shared" si="41"/>
        <v>4.0000000000873115E-2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10547.55</v>
      </c>
      <c r="D1254" s="2">
        <f>BILANCA!E250</f>
        <v>23389.25</v>
      </c>
      <c r="E1254" s="2">
        <v>0</v>
      </c>
      <c r="F1254" s="2">
        <v>0</v>
      </c>
      <c r="G1254" s="3">
        <f t="shared" si="38"/>
        <v>13987.556199999999</v>
      </c>
      <c r="H1254" s="3">
        <f t="shared" si="41"/>
        <v>0.7000000000007276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24249881.810000002</v>
      </c>
      <c r="D1255" s="2">
        <f>BILANCA!E251</f>
        <v>37473848.149999999</v>
      </c>
      <c r="E1255" s="2">
        <v>0</v>
      </c>
      <c r="F1255" s="2">
        <v>0</v>
      </c>
      <c r="G1255" s="3">
        <f t="shared" si="38"/>
        <v>24303406.636950001</v>
      </c>
      <c r="H1255" s="3">
        <f t="shared" si="41"/>
        <v>0.33999999612569809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20272104.600000001</v>
      </c>
      <c r="D1256" s="2">
        <f>BILANCA!E252</f>
        <v>33502186.370000001</v>
      </c>
      <c r="E1256" s="2">
        <v>0</v>
      </c>
      <c r="F1256" s="2">
        <v>0</v>
      </c>
      <c r="G1256" s="3">
        <f t="shared" si="38"/>
        <v>21470013.425640002</v>
      </c>
      <c r="H1256" s="3">
        <f t="shared" si="41"/>
        <v>0.76999999955296516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20953936.850000001</v>
      </c>
      <c r="D1257" s="2">
        <f>BILANCA!E253</f>
        <v>34553537.25</v>
      </c>
      <c r="E1257" s="2">
        <v>0</v>
      </c>
      <c r="F1257" s="2">
        <v>0</v>
      </c>
      <c r="G1257" s="3">
        <f t="shared" si="38"/>
        <v>22245069.803450003</v>
      </c>
      <c r="H1257" s="3">
        <f t="shared" si="41"/>
        <v>0.39999999850988388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681832.25</v>
      </c>
      <c r="D1258" s="2">
        <f>BILANCA!E254</f>
        <v>1051350.8799999999</v>
      </c>
      <c r="E1258" s="2">
        <v>0</v>
      </c>
      <c r="F1258" s="2">
        <v>0</v>
      </c>
      <c r="G1258" s="3">
        <f t="shared" si="38"/>
        <v>690564.43447999994</v>
      </c>
      <c r="H1258" s="3">
        <f t="shared" si="41"/>
        <v>0.37000000011175871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3429474.8</v>
      </c>
      <c r="D1259" s="2">
        <f>BILANCA!E255</f>
        <v>3546541.79</v>
      </c>
      <c r="E1259" s="2">
        <v>0</v>
      </c>
      <c r="F1259" s="2">
        <v>0</v>
      </c>
      <c r="G1259" s="3">
        <f t="shared" si="38"/>
        <v>2620117.0366199999</v>
      </c>
      <c r="H1259" s="3">
        <f t="shared" si="41"/>
        <v>0.41000000014901161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3429474.8</v>
      </c>
      <c r="D1260" s="2">
        <f>BILANCA!E256</f>
        <v>3672969.54</v>
      </c>
      <c r="E1260" s="2">
        <v>0</v>
      </c>
      <c r="F1260" s="2">
        <v>0</v>
      </c>
      <c r="G1260" s="3">
        <f t="shared" si="38"/>
        <v>2693853.4699999997</v>
      </c>
      <c r="H1260" s="3">
        <f t="shared" si="41"/>
        <v>0.66000000014901161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2753540.44</v>
      </c>
      <c r="D1261" s="2">
        <f>BILANCA!E257</f>
        <v>3468946.72</v>
      </c>
      <c r="E1261" s="2">
        <v>0</v>
      </c>
      <c r="F1261" s="2">
        <v>0</v>
      </c>
      <c r="G1261" s="3">
        <f t="shared" si="38"/>
        <v>2432549.9038800001</v>
      </c>
      <c r="H1261" s="3">
        <f t="shared" si="41"/>
        <v>0.71999999973922968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471911.54</v>
      </c>
      <c r="D1262" s="2">
        <f>BILANCA!E258</f>
        <v>0</v>
      </c>
      <c r="E1262" s="2">
        <v>0</v>
      </c>
      <c r="F1262" s="2">
        <v>0</v>
      </c>
      <c r="G1262" s="3">
        <f t="shared" si="38"/>
        <v>118921.70808</v>
      </c>
      <c r="H1262" s="3">
        <f t="shared" si="41"/>
        <v>0.46000000002095476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204022.82</v>
      </c>
      <c r="D1263" s="2">
        <f>BILANCA!E259</f>
        <v>204022.82</v>
      </c>
      <c r="E1263" s="2">
        <v>0</v>
      </c>
      <c r="F1263" s="2">
        <v>0</v>
      </c>
      <c r="G1263" s="3">
        <f t="shared" si="38"/>
        <v>154853.32038000002</v>
      </c>
      <c r="H1263" s="3">
        <f t="shared" si="41"/>
        <v>0.35999999998603016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126427.75</v>
      </c>
      <c r="E1264" s="2">
        <v>0</v>
      </c>
      <c r="F1264" s="2">
        <v>0</v>
      </c>
      <c r="G1264" s="3">
        <f t="shared" si="38"/>
        <v>64225.296999999999</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126427.75</v>
      </c>
      <c r="E1266" s="2">
        <v>0</v>
      </c>
      <c r="F1266" s="2">
        <v>0</v>
      </c>
      <c r="G1266" s="3">
        <f t="shared" si="38"/>
        <v>64731.008000000002</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537303.31000000006</v>
      </c>
      <c r="D1278" s="2">
        <f>BILANCA!E274</f>
        <v>415990.55</v>
      </c>
      <c r="E1278" s="2">
        <v>0</v>
      </c>
      <c r="F1278" s="2">
        <v>0</v>
      </c>
      <c r="G1278" s="3">
        <f t="shared" si="38"/>
        <v>366968.22188000003</v>
      </c>
      <c r="H1278" s="3">
        <f t="shared" si="41"/>
        <v>0.76000000006752089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163086.81</v>
      </c>
      <c r="D1279" s="2">
        <f>BILANCA!E275</f>
        <v>184857.2</v>
      </c>
      <c r="E1279" s="2">
        <v>0</v>
      </c>
      <c r="F1279" s="2">
        <v>0</v>
      </c>
      <c r="G1279" s="3">
        <f t="shared" ref="G1279:G1294" si="48">B1279/1000*C1279+B1279/500*D1279</f>
        <v>143323.52549000003</v>
      </c>
      <c r="H1279" s="3">
        <f t="shared" ref="H1279:H1294" si="49">ABS(C1279-ROUND(C1279,0))+ABS(D1279-ROUND(D1279,0))</f>
        <v>0.39000000001396984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121147.01</v>
      </c>
      <c r="D1290" s="2">
        <f>BILANCA!E286</f>
        <v>29635.24</v>
      </c>
      <c r="E1290" s="2">
        <v>0</v>
      </c>
      <c r="F1290" s="2">
        <v>0</v>
      </c>
      <c r="G1290" s="3">
        <f t="shared" si="48"/>
        <v>50516.897199999999</v>
      </c>
      <c r="H1290" s="3">
        <f t="shared" si="49"/>
        <v>0.24999999999636202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246957.12</v>
      </c>
      <c r="D1291" s="2">
        <f>BILANCA!E287</f>
        <v>201498.11</v>
      </c>
      <c r="E1291" s="2">
        <v>0</v>
      </c>
      <c r="F1291" s="2">
        <v>0</v>
      </c>
      <c r="G1291" s="3">
        <f t="shared" si="48"/>
        <v>182636.88854000001</v>
      </c>
      <c r="H1291" s="3">
        <f t="shared" si="49"/>
        <v>0.22999999998137355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6112.37</v>
      </c>
      <c r="D1292" s="2">
        <f>BILANCA!E288</f>
        <v>0</v>
      </c>
      <c r="E1292" s="2">
        <v>0</v>
      </c>
      <c r="F1292" s="2">
        <v>0</v>
      </c>
      <c r="G1292" s="3">
        <f t="shared" si="48"/>
        <v>1723.6883399999997</v>
      </c>
      <c r="H1292" s="3">
        <f t="shared" si="49"/>
        <v>0.36999999999989086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10999.099999999999</v>
      </c>
      <c r="D1295" s="2">
        <f>BILANCA!E291</f>
        <v>9129.44</v>
      </c>
      <c r="E1295" s="2">
        <v>0</v>
      </c>
      <c r="F1295" s="2">
        <v>0</v>
      </c>
      <c r="G1295" s="3">
        <f t="shared" si="38"/>
        <v>8338.5242999999991</v>
      </c>
      <c r="H1295" s="3">
        <f t="shared" si="41"/>
        <v>0.53999999999905413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10826.63</v>
      </c>
      <c r="D1296" s="2">
        <f>BILANCA!E292</f>
        <v>9055.4</v>
      </c>
      <c r="E1296" s="2">
        <v>0</v>
      </c>
      <c r="F1296" s="2">
        <v>0</v>
      </c>
      <c r="G1296" s="3">
        <f t="shared" ref="G1296:G1299" si="50">B1296/1000*C1296+B1296/500*D1296</f>
        <v>8276.1049799999982</v>
      </c>
      <c r="H1296" s="3">
        <f t="shared" ref="H1296:H1299" si="51">ABS(C1296-ROUND(C1296,0))+ABS(D1296-ROUND(D1296,0))</f>
        <v>0.77000000000043656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172.47</v>
      </c>
      <c r="D1297" s="2">
        <f>BILANCA!E293</f>
        <v>74.040000000000006</v>
      </c>
      <c r="E1297" s="2">
        <v>0</v>
      </c>
      <c r="F1297" s="2">
        <v>0</v>
      </c>
      <c r="G1297" s="3">
        <f t="shared" si="50"/>
        <v>91.99785</v>
      </c>
      <c r="H1297" s="3">
        <f t="shared" si="51"/>
        <v>0.51000000000000512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1846418.37</v>
      </c>
      <c r="D1301" s="2">
        <f>BILANCA!E297</f>
        <v>8371550.1299999999</v>
      </c>
      <c r="E1301" s="2">
        <v>0</v>
      </c>
      <c r="F1301" s="2">
        <v>0</v>
      </c>
      <c r="G1301" s="3">
        <f t="shared" si="38"/>
        <v>5409549.9213299993</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1846418.37</v>
      </c>
      <c r="D1302" s="2">
        <f>BILANCA!E298</f>
        <v>8371550.1299999999</v>
      </c>
      <c r="E1302" s="2">
        <v>0</v>
      </c>
      <c r="F1302" s="2">
        <v>0</v>
      </c>
      <c r="G1302" s="3">
        <f t="shared" si="38"/>
        <v>5428139.4399600001</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898741.56</v>
      </c>
      <c r="D1305" s="2">
        <f>BILANCA!E302</f>
        <v>996925.39</v>
      </c>
      <c r="E1305" s="2">
        <v>0</v>
      </c>
      <c r="F1305" s="2">
        <v>0</v>
      </c>
      <c r="G1305" s="3">
        <f t="shared" si="38"/>
        <v>853314.74029999995</v>
      </c>
      <c r="H1305" s="3">
        <f t="shared" si="41"/>
        <v>0.82999999995809048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15526.38</v>
      </c>
      <c r="D1306" s="2">
        <f>BILANCA!E303</f>
        <v>58527.5</v>
      </c>
      <c r="E1306" s="2">
        <v>0</v>
      </c>
      <c r="F1306" s="2">
        <v>0</v>
      </c>
      <c r="G1306" s="3">
        <f t="shared" si="38"/>
        <v>39244.088479999999</v>
      </c>
      <c r="H1306" s="3">
        <f t="shared" si="41"/>
        <v>0.87999999999919964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342.05</v>
      </c>
      <c r="D1308" s="2">
        <f>BILANCA!E305</f>
        <v>319.22000000000003</v>
      </c>
      <c r="E1308" s="2">
        <v>0</v>
      </c>
      <c r="F1308" s="2">
        <v>0</v>
      </c>
      <c r="G1308" s="3">
        <f t="shared" ref="G1308:G1581" si="52">B1308/1000*C1308+B1308/500*D1308</f>
        <v>292.18601999999998</v>
      </c>
      <c r="H1308" s="3">
        <f t="shared" si="41"/>
        <v>0.27000000000003865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19583.759999999998</v>
      </c>
      <c r="D1309" s="2">
        <f>BILANCA!E306</f>
        <v>17812.53</v>
      </c>
      <c r="E1309" s="2">
        <v>0</v>
      </c>
      <c r="F1309" s="2">
        <v>0</v>
      </c>
      <c r="G1309" s="3">
        <f t="shared" si="52"/>
        <v>16507.437180000001</v>
      </c>
      <c r="H1309" s="3">
        <f t="shared" si="41"/>
        <v>0.71000000000276486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105.16</v>
      </c>
      <c r="D1311" s="2">
        <f>BILANCA!E308</f>
        <v>346.24</v>
      </c>
      <c r="E1311" s="2">
        <v>0</v>
      </c>
      <c r="F1311" s="2">
        <v>0</v>
      </c>
      <c r="G1311" s="3">
        <f t="shared" si="52"/>
        <v>240.08963999999997</v>
      </c>
      <c r="H1311" s="3">
        <f t="shared" si="41"/>
        <v>0.40000000000000568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26408.47</v>
      </c>
      <c r="D1312" s="2">
        <f>BILANCA!E309</f>
        <v>33585.300000000003</v>
      </c>
      <c r="E1312" s="2">
        <v>0</v>
      </c>
      <c r="F1312" s="2">
        <v>0</v>
      </c>
      <c r="G1312" s="3">
        <f t="shared" si="52"/>
        <v>28260.879140000005</v>
      </c>
      <c r="H1312" s="3">
        <f t="shared" si="41"/>
        <v>0.77000000000407454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653</v>
      </c>
      <c r="D1314" s="2">
        <f>BILANCA!E311</f>
        <v>653</v>
      </c>
      <c r="E1314" s="2">
        <v>0</v>
      </c>
      <c r="F1314" s="2">
        <v>0</v>
      </c>
      <c r="G1314" s="3">
        <f t="shared" si="52"/>
        <v>595.53600000000006</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26527.75</v>
      </c>
      <c r="D1339" s="2">
        <f>BILANCA!E336</f>
        <v>18929.150000000001</v>
      </c>
      <c r="E1339" s="2">
        <v>0</v>
      </c>
      <c r="F1339" s="2">
        <v>0</v>
      </c>
      <c r="G1339" s="3">
        <f t="shared" si="52"/>
        <v>21183.010450000002</v>
      </c>
      <c r="H1339" s="3">
        <f t="shared" si="41"/>
        <v>0.40000000000145519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395477.55</v>
      </c>
      <c r="D1340" s="2">
        <f>BILANCA!E337</f>
        <v>269725.17</v>
      </c>
      <c r="E1340" s="2">
        <v>0</v>
      </c>
      <c r="F1340" s="2">
        <v>0</v>
      </c>
      <c r="G1340" s="3">
        <f t="shared" si="52"/>
        <v>308526.20370000001</v>
      </c>
      <c r="H1340" s="3">
        <f t="shared" si="41"/>
        <v>0.61999999999534339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107213.33</v>
      </c>
      <c r="D1341" s="2">
        <f>BILANCA!E338</f>
        <v>59723.5</v>
      </c>
      <c r="E1341" s="2">
        <v>0</v>
      </c>
      <c r="F1341" s="2">
        <v>0</v>
      </c>
      <c r="G1341" s="3">
        <f t="shared" si="52"/>
        <v>75024.569229999994</v>
      </c>
      <c r="H1341" s="3">
        <f t="shared" si="41"/>
        <v>0.83000000000174623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271324.01</v>
      </c>
      <c r="D1342" s="2">
        <f>BILANCA!E339</f>
        <v>249110.5</v>
      </c>
      <c r="E1342" s="2">
        <v>0</v>
      </c>
      <c r="F1342" s="2">
        <v>0</v>
      </c>
      <c r="G1342" s="3">
        <f t="shared" si="52"/>
        <v>255488.94332000002</v>
      </c>
      <c r="H1342" s="3">
        <f t="shared" si="41"/>
        <v>0.51000000000931323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681832.25</v>
      </c>
      <c r="D1346" s="2">
        <f>BILANCA!E343</f>
        <v>1051350.8799999999</v>
      </c>
      <c r="E1346" s="2">
        <v>0</v>
      </c>
      <c r="F1346" s="2">
        <v>0</v>
      </c>
      <c r="G1346" s="3">
        <f t="shared" si="52"/>
        <v>935603.42735999997</v>
      </c>
      <c r="H1346" s="3">
        <f t="shared" si="41"/>
        <v>0.37000000011175871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8591.49</v>
      </c>
      <c r="D1347" s="2">
        <f>BILANCA!E344</f>
        <v>776.45</v>
      </c>
      <c r="E1347" s="2">
        <v>0</v>
      </c>
      <c r="F1347" s="2">
        <v>0</v>
      </c>
      <c r="G1347" s="3">
        <f t="shared" si="52"/>
        <v>3418.6594300000002</v>
      </c>
      <c r="H1347" s="3">
        <f t="shared" si="41"/>
        <v>0.9399999999998272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42227.66</v>
      </c>
      <c r="E1371" s="2">
        <v>0</v>
      </c>
      <c r="F1371" s="2">
        <v>0</v>
      </c>
      <c r="G1371" s="3">
        <f t="shared" si="57"/>
        <v>30488.37052</v>
      </c>
      <c r="H1371" s="3">
        <f t="shared" si="58"/>
        <v>0.33999999999650754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72527.92</v>
      </c>
      <c r="E1372" s="2">
        <v>0</v>
      </c>
      <c r="F1372" s="2">
        <v>0</v>
      </c>
      <c r="G1372" s="3">
        <f t="shared" ref="G1372:G1389" si="59">B1372/1000*C1372+B1372/500*D1372</f>
        <v>52510.214079999998</v>
      </c>
      <c r="H1372" s="3">
        <f t="shared" ref="H1372:H1389" si="60">ABS(C1372-ROUND(C1372,0))+ABS(D1372-ROUND(D1372,0))</f>
        <v>8.000000000174623E-2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198404.01</v>
      </c>
      <c r="D1390" s="2">
        <f>BILANCA!E387</f>
        <v>198404.01</v>
      </c>
      <c r="E1390" s="2">
        <v>0</v>
      </c>
      <c r="F1390" s="2">
        <v>0</v>
      </c>
      <c r="G1390" s="3">
        <f t="shared" ref="G1390:G1399" si="61">B1390/1000*C1390+B1390/500*D1390</f>
        <v>226180.57140000002</v>
      </c>
      <c r="H1390" s="3">
        <f t="shared" ref="H1390:H1399" si="62">ABS(C1390-ROUND(C1390,0))+ABS(D1390-ROUND(D1390,0))</f>
        <v>2.0000000018626451E-2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185811.93</v>
      </c>
      <c r="D1392" s="2">
        <f>BILANCA!E389</f>
        <v>5775811.9299999997</v>
      </c>
      <c r="E1392" s="2">
        <v>0</v>
      </c>
      <c r="F1392" s="2">
        <v>0</v>
      </c>
      <c r="G1392" s="3">
        <f t="shared" si="61"/>
        <v>4483700.4717799993</v>
      </c>
      <c r="H1392" s="3">
        <f t="shared" si="62"/>
        <v>0.14000000030500814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592723.77</v>
      </c>
      <c r="D1394" s="2">
        <f>BILANCA!E391</f>
        <v>941119.45</v>
      </c>
      <c r="E1394" s="2">
        <v>0</v>
      </c>
      <c r="F1394" s="2">
        <v>0</v>
      </c>
      <c r="G1394" s="3">
        <f t="shared" si="61"/>
        <v>950385.66528000007</v>
      </c>
      <c r="H1394" s="3">
        <f t="shared" si="62"/>
        <v>0.67999999993480742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498812.3</v>
      </c>
      <c r="D1395" s="2">
        <f>BILANCA!E392</f>
        <v>378000</v>
      </c>
      <c r="E1395" s="2">
        <v>0</v>
      </c>
      <c r="F1395" s="2">
        <v>0</v>
      </c>
      <c r="G1395" s="3">
        <f t="shared" si="61"/>
        <v>483102.73550000001</v>
      </c>
      <c r="H1395" s="3">
        <f t="shared" si="62"/>
        <v>0.29999999998835847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220666.48</v>
      </c>
      <c r="D1396" s="2">
        <f>BILANCA!E393</f>
        <v>941641.58</v>
      </c>
      <c r="E1396" s="2">
        <v>0</v>
      </c>
      <c r="F1396" s="2">
        <v>0</v>
      </c>
      <c r="G1396" s="3">
        <f t="shared" si="61"/>
        <v>812124.56103999994</v>
      </c>
      <c r="H1396" s="3">
        <f t="shared" si="62"/>
        <v>0.90000000005238689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149999.88</v>
      </c>
      <c r="D1400" s="14">
        <f>BILANCA!E397</f>
        <v>136573.16</v>
      </c>
      <c r="E1400" s="14">
        <v>0</v>
      </c>
      <c r="F1400" s="14">
        <v>0</v>
      </c>
      <c r="G1400" s="15">
        <f t="shared" si="52"/>
        <v>165027.01800000001</v>
      </c>
      <c r="H1400" s="15">
        <f t="shared" si="41"/>
        <v>0.27999999999883585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1034193.29</v>
      </c>
      <c r="D1401" s="7">
        <f>'RAS-funkcijski'!E5</f>
        <v>1180790.04</v>
      </c>
      <c r="E1401" s="7">
        <v>0</v>
      </c>
      <c r="F1401" s="7">
        <v>0</v>
      </c>
      <c r="G1401" s="8">
        <f t="shared" si="52"/>
        <v>3395.7733700000003</v>
      </c>
      <c r="H1401" s="8">
        <f t="shared" si="41"/>
        <v>0.33000000007450581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1034193.29</v>
      </c>
      <c r="D1402" s="2">
        <f>'RAS-funkcijski'!E6</f>
        <v>1180790.04</v>
      </c>
      <c r="E1402" s="2">
        <v>0</v>
      </c>
      <c r="F1402" s="2">
        <v>0</v>
      </c>
      <c r="G1402" s="3">
        <f t="shared" si="52"/>
        <v>6791.5467400000007</v>
      </c>
      <c r="H1402" s="3">
        <f t="shared" si="41"/>
        <v>0.33000000007450581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54354.52</v>
      </c>
      <c r="D1403" s="2">
        <f>'RAS-funkcijski'!E7</f>
        <v>93368.77</v>
      </c>
      <c r="E1403" s="2">
        <v>0</v>
      </c>
      <c r="F1403" s="2">
        <v>0</v>
      </c>
      <c r="G1403" s="3">
        <f t="shared" si="52"/>
        <v>723.27618000000007</v>
      </c>
      <c r="H1403" s="3">
        <f t="shared" si="41"/>
        <v>0.70999999999912689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979838.77</v>
      </c>
      <c r="D1404" s="2">
        <f>'RAS-funkcijski'!E8</f>
        <v>1087421.27</v>
      </c>
      <c r="E1404" s="2">
        <v>0</v>
      </c>
      <c r="F1404" s="2">
        <v>0</v>
      </c>
      <c r="G1404" s="3">
        <f t="shared" si="52"/>
        <v>12618.72524</v>
      </c>
      <c r="H1404" s="3">
        <f t="shared" si="41"/>
        <v>0.5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187475.09</v>
      </c>
      <c r="D1424" s="2">
        <f>'RAS-funkcijski'!E28</f>
        <v>255590.39999999999</v>
      </c>
      <c r="E1424" s="2">
        <v>0</v>
      </c>
      <c r="F1424" s="2">
        <v>0</v>
      </c>
      <c r="G1424" s="3">
        <f t="shared" si="52"/>
        <v>16767.74136</v>
      </c>
      <c r="H1424" s="3">
        <f t="shared" si="41"/>
        <v>0.48999999999068677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187475.09</v>
      </c>
      <c r="D1426" s="2">
        <f>'RAS-funkcijski'!E30</f>
        <v>255590.39999999999</v>
      </c>
      <c r="E1426" s="2">
        <v>0</v>
      </c>
      <c r="F1426" s="2">
        <v>0</v>
      </c>
      <c r="G1426" s="3">
        <f t="shared" si="52"/>
        <v>18165.053139999996</v>
      </c>
      <c r="H1426" s="3">
        <f t="shared" si="41"/>
        <v>0.48999999999068677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291423.19</v>
      </c>
      <c r="D1431" s="2">
        <f>'RAS-funkcijski'!E35</f>
        <v>1030471.41</v>
      </c>
      <c r="E1431" s="2">
        <v>0</v>
      </c>
      <c r="F1431" s="2">
        <v>0</v>
      </c>
      <c r="G1431" s="3">
        <f t="shared" si="52"/>
        <v>72923.346310000008</v>
      </c>
      <c r="H1431" s="3">
        <f t="shared" si="41"/>
        <v>0.6000000000349246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4253.95</v>
      </c>
      <c r="D1432" s="2">
        <f>'RAS-funkcijski'!E36</f>
        <v>0</v>
      </c>
      <c r="E1432" s="2">
        <v>0</v>
      </c>
      <c r="F1432" s="2">
        <v>0</v>
      </c>
      <c r="G1432" s="3">
        <f t="shared" si="52"/>
        <v>136.12639999999999</v>
      </c>
      <c r="H1432" s="3">
        <f t="shared" si="41"/>
        <v>5.0000000000181899E-2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4253.95</v>
      </c>
      <c r="D1433" s="2">
        <f>'RAS-funkcijski'!E37</f>
        <v>0</v>
      </c>
      <c r="E1433" s="2">
        <v>0</v>
      </c>
      <c r="F1433" s="2">
        <v>0</v>
      </c>
      <c r="G1433" s="3">
        <f t="shared" si="52"/>
        <v>140.38034999999999</v>
      </c>
      <c r="H1433" s="3">
        <f t="shared" si="41"/>
        <v>5.0000000000181899E-2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12304.36</v>
      </c>
      <c r="D1435" s="2">
        <f>'RAS-funkcijski'!E39</f>
        <v>20644.7</v>
      </c>
      <c r="E1435" s="2">
        <v>0</v>
      </c>
      <c r="F1435" s="2">
        <v>0</v>
      </c>
      <c r="G1435" s="3">
        <f t="shared" si="52"/>
        <v>1875.7816000000003</v>
      </c>
      <c r="H1435" s="3">
        <f t="shared" si="41"/>
        <v>0.65999999999985448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9104.36</v>
      </c>
      <c r="D1436" s="2">
        <f>'RAS-funkcijski'!E40</f>
        <v>17444.7</v>
      </c>
      <c r="E1436" s="2">
        <v>0</v>
      </c>
      <c r="F1436" s="2">
        <v>0</v>
      </c>
      <c r="G1436" s="3">
        <f t="shared" si="52"/>
        <v>1583.7753599999999</v>
      </c>
      <c r="H1436" s="3">
        <f t="shared" si="41"/>
        <v>0.65999999999985448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3200</v>
      </c>
      <c r="D1438" s="2">
        <f>'RAS-funkcijski'!E42</f>
        <v>3200</v>
      </c>
      <c r="E1438" s="2">
        <v>0</v>
      </c>
      <c r="F1438" s="2">
        <v>0</v>
      </c>
      <c r="G1438" s="3">
        <f t="shared" si="52"/>
        <v>364.79999999999995</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68251.37</v>
      </c>
      <c r="D1439" s="2">
        <f>'RAS-funkcijski'!E43</f>
        <v>83766.789999999994</v>
      </c>
      <c r="E1439" s="2">
        <v>0</v>
      </c>
      <c r="F1439" s="2">
        <v>0</v>
      </c>
      <c r="G1439" s="3">
        <f t="shared" si="52"/>
        <v>9195.6130499999999</v>
      </c>
      <c r="H1439" s="3">
        <f t="shared" si="41"/>
        <v>0.58000000000174623</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68251.37</v>
      </c>
      <c r="D1444" s="2">
        <f>'RAS-funkcijski'!E48</f>
        <v>83766.789999999994</v>
      </c>
      <c r="E1444" s="2">
        <v>0</v>
      </c>
      <c r="F1444" s="2">
        <v>0</v>
      </c>
      <c r="G1444" s="3">
        <f t="shared" si="52"/>
        <v>10374.537799999998</v>
      </c>
      <c r="H1444" s="3">
        <f t="shared" si="63"/>
        <v>0.58000000000174623</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188722.56</v>
      </c>
      <c r="D1450" s="2">
        <f>'RAS-funkcijski'!E54</f>
        <v>840829.06</v>
      </c>
      <c r="E1450" s="2">
        <v>0</v>
      </c>
      <c r="F1450" s="2">
        <v>0</v>
      </c>
      <c r="G1450" s="3">
        <f t="shared" si="52"/>
        <v>93519.034000000014</v>
      </c>
      <c r="H1450" s="3">
        <f t="shared" si="63"/>
        <v>0.50000000005820766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188722.56</v>
      </c>
      <c r="D1451" s="2">
        <f>'RAS-funkcijski'!E55</f>
        <v>840829.06</v>
      </c>
      <c r="E1451" s="2">
        <v>0</v>
      </c>
      <c r="F1451" s="2">
        <v>0</v>
      </c>
      <c r="G1451" s="3">
        <f t="shared" si="52"/>
        <v>95389.414679999987</v>
      </c>
      <c r="H1451" s="3">
        <f t="shared" si="63"/>
        <v>0.50000000005820766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11000</v>
      </c>
      <c r="E1457" s="2">
        <v>0</v>
      </c>
      <c r="F1457" s="2">
        <v>0</v>
      </c>
      <c r="G1457" s="3">
        <f t="shared" si="52"/>
        <v>1254</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11000</v>
      </c>
      <c r="E1461" s="2">
        <v>0</v>
      </c>
      <c r="F1461" s="2">
        <v>0</v>
      </c>
      <c r="G1461" s="3">
        <f t="shared" si="52"/>
        <v>1342</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17890.95</v>
      </c>
      <c r="D1470" s="2">
        <f>'RAS-funkcijski'!E74</f>
        <v>74230.86</v>
      </c>
      <c r="E1470" s="2">
        <v>0</v>
      </c>
      <c r="F1470" s="2">
        <v>0</v>
      </c>
      <c r="G1470" s="3">
        <f t="shared" si="52"/>
        <v>11644.686900000001</v>
      </c>
      <c r="H1470" s="3">
        <f t="shared" si="63"/>
        <v>0.18999999999869033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1068699.6000000001</v>
      </c>
      <c r="D1471" s="2">
        <f>'RAS-funkcijski'!E75</f>
        <v>1329740.8400000001</v>
      </c>
      <c r="E1471" s="2">
        <v>0</v>
      </c>
      <c r="F1471" s="2">
        <v>0</v>
      </c>
      <c r="G1471" s="3">
        <f t="shared" si="52"/>
        <v>264700.87088</v>
      </c>
      <c r="H1471" s="3">
        <f t="shared" si="63"/>
        <v>0.55999999982304871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236626.17</v>
      </c>
      <c r="D1472" s="2">
        <f>'RAS-funkcijski'!E76</f>
        <v>138712.07</v>
      </c>
      <c r="E1472" s="2">
        <v>0</v>
      </c>
      <c r="F1472" s="2">
        <v>0</v>
      </c>
      <c r="G1472" s="3">
        <f t="shared" si="52"/>
        <v>37011.622319999995</v>
      </c>
      <c r="H1472" s="3">
        <f t="shared" si="63"/>
        <v>0.2400000000197906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4848.25</v>
      </c>
      <c r="D1473" s="2">
        <f>'RAS-funkcijski'!E77</f>
        <v>0</v>
      </c>
      <c r="E1473" s="2">
        <v>0</v>
      </c>
      <c r="F1473" s="2">
        <v>0</v>
      </c>
      <c r="G1473" s="3">
        <f t="shared" si="52"/>
        <v>353.92224999999996</v>
      </c>
      <c r="H1473" s="3">
        <f t="shared" si="63"/>
        <v>0.25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827225.18</v>
      </c>
      <c r="D1477" s="2">
        <f>'RAS-funkcijski'!E81</f>
        <v>1191028.77</v>
      </c>
      <c r="E1477" s="2">
        <v>0</v>
      </c>
      <c r="F1477" s="2">
        <v>0</v>
      </c>
      <c r="G1477" s="3">
        <f t="shared" si="52"/>
        <v>247114.76944</v>
      </c>
      <c r="H1477" s="3">
        <f t="shared" si="63"/>
        <v>0.41000000003259629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3552509.6300000004</v>
      </c>
      <c r="D1478" s="2">
        <f>'RAS-funkcijski'!E82</f>
        <v>4077072.85</v>
      </c>
      <c r="E1478" s="2">
        <v>0</v>
      </c>
      <c r="F1478" s="2">
        <v>0</v>
      </c>
      <c r="G1478" s="3">
        <f t="shared" si="52"/>
        <v>913119.11574000004</v>
      </c>
      <c r="H1478" s="3">
        <f t="shared" si="63"/>
        <v>0.51999999955296516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85905.7</v>
      </c>
      <c r="D1479" s="2">
        <f>'RAS-funkcijski'!E83</f>
        <v>215359.43</v>
      </c>
      <c r="E1479" s="2">
        <v>0</v>
      </c>
      <c r="F1479" s="2">
        <v>0</v>
      </c>
      <c r="G1479" s="3">
        <f t="shared" si="52"/>
        <v>40813.340240000005</v>
      </c>
      <c r="H1479" s="3">
        <f t="shared" si="63"/>
        <v>0.72999999999592546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2332994.87</v>
      </c>
      <c r="D1480" s="2">
        <f>'RAS-funkcijski'!E84</f>
        <v>2278024.2400000002</v>
      </c>
      <c r="E1480" s="2">
        <v>0</v>
      </c>
      <c r="F1480" s="2">
        <v>0</v>
      </c>
      <c r="G1480" s="3">
        <f t="shared" si="52"/>
        <v>551123.46800000011</v>
      </c>
      <c r="H1480" s="3">
        <f t="shared" si="63"/>
        <v>0.37000000011175871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345000</v>
      </c>
      <c r="D1481" s="2">
        <f>'RAS-funkcijski'!E85</f>
        <v>433297.5</v>
      </c>
      <c r="E1481" s="2">
        <v>0</v>
      </c>
      <c r="F1481" s="2">
        <v>0</v>
      </c>
      <c r="G1481" s="3">
        <f t="shared" si="52"/>
        <v>98139.195000000007</v>
      </c>
      <c r="H1481" s="3">
        <f t="shared" si="63"/>
        <v>0.5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139593.15</v>
      </c>
      <c r="D1482" s="2">
        <f>'RAS-funkcijski'!E86</f>
        <v>347940.09</v>
      </c>
      <c r="E1482" s="2">
        <v>0</v>
      </c>
      <c r="F1482" s="2">
        <v>0</v>
      </c>
      <c r="G1482" s="3">
        <f t="shared" si="52"/>
        <v>68508.813060000015</v>
      </c>
      <c r="H1482" s="3">
        <f t="shared" si="63"/>
        <v>0.2400000000197906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649015.91</v>
      </c>
      <c r="D1484" s="2">
        <f>'RAS-funkcijski'!E88</f>
        <v>802451.59</v>
      </c>
      <c r="E1484" s="2">
        <v>0</v>
      </c>
      <c r="F1484" s="2">
        <v>0</v>
      </c>
      <c r="G1484" s="3">
        <f t="shared" si="52"/>
        <v>189329.20356000002</v>
      </c>
      <c r="H1484" s="3">
        <f t="shared" si="63"/>
        <v>0.5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105646.57999999999</v>
      </c>
      <c r="D1485" s="2">
        <f>'RAS-funkcijski'!E89</f>
        <v>110982.04000000001</v>
      </c>
      <c r="E1485" s="2">
        <v>0</v>
      </c>
      <c r="F1485" s="2">
        <v>0</v>
      </c>
      <c r="G1485" s="3">
        <f t="shared" si="52"/>
        <v>27846.9061</v>
      </c>
      <c r="H1485" s="3">
        <f t="shared" si="63"/>
        <v>0.46000000002095476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2518.75</v>
      </c>
      <c r="D1490" s="2">
        <f>'RAS-funkcijski'!E94</f>
        <v>0</v>
      </c>
      <c r="E1490" s="2">
        <v>0</v>
      </c>
      <c r="F1490" s="2">
        <v>0</v>
      </c>
      <c r="G1490" s="3">
        <f t="shared" si="52"/>
        <v>226.6875</v>
      </c>
      <c r="H1490" s="3">
        <f t="shared" si="63"/>
        <v>0.25</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2518.75</v>
      </c>
      <c r="D1491" s="2">
        <f>'RAS-funkcijski'!E95</f>
        <v>0</v>
      </c>
      <c r="E1491" s="2">
        <v>0</v>
      </c>
      <c r="F1491" s="2">
        <v>0</v>
      </c>
      <c r="G1491" s="3">
        <f t="shared" si="52"/>
        <v>229.20624999999998</v>
      </c>
      <c r="H1491" s="3">
        <f t="shared" si="63"/>
        <v>0.25</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1657.23</v>
      </c>
      <c r="D1495" s="2">
        <f>'RAS-funkcijski'!E99</f>
        <v>2409.36</v>
      </c>
      <c r="E1495" s="2">
        <v>0</v>
      </c>
      <c r="F1495" s="2">
        <v>0</v>
      </c>
      <c r="G1495" s="3">
        <f t="shared" si="52"/>
        <v>615.21524999999997</v>
      </c>
      <c r="H1495" s="3">
        <f t="shared" si="63"/>
        <v>0.59000000000014552</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1657.23</v>
      </c>
      <c r="D1497" s="2">
        <f>'RAS-funkcijski'!E101</f>
        <v>2409.36</v>
      </c>
      <c r="E1497" s="2">
        <v>0</v>
      </c>
      <c r="F1497" s="2">
        <v>0</v>
      </c>
      <c r="G1497" s="3">
        <f t="shared" si="52"/>
        <v>628.16715000000011</v>
      </c>
      <c r="H1497" s="3">
        <f t="shared" si="63"/>
        <v>0.59000000000014552</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92768.14</v>
      </c>
      <c r="D1500" s="2">
        <f>'RAS-funkcijski'!E104</f>
        <v>93288.02</v>
      </c>
      <c r="E1500" s="2">
        <v>0</v>
      </c>
      <c r="F1500" s="2">
        <v>0</v>
      </c>
      <c r="G1500" s="3">
        <f t="shared" si="52"/>
        <v>27934.418000000005</v>
      </c>
      <c r="H1500" s="3">
        <f t="shared" si="63"/>
        <v>0.16000000000349246</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8702.4599999999991</v>
      </c>
      <c r="D1502" s="2">
        <f>'RAS-funkcijski'!E106</f>
        <v>15284.66</v>
      </c>
      <c r="E1502" s="2">
        <v>0</v>
      </c>
      <c r="F1502" s="2">
        <v>0</v>
      </c>
      <c r="G1502" s="3">
        <f t="shared" si="52"/>
        <v>4005.72156</v>
      </c>
      <c r="H1502" s="3">
        <f t="shared" si="63"/>
        <v>0.7999999999992724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512152.44</v>
      </c>
      <c r="D1503" s="2">
        <f>'RAS-funkcijski'!E107</f>
        <v>454640.56</v>
      </c>
      <c r="E1503" s="2">
        <v>0</v>
      </c>
      <c r="F1503" s="2">
        <v>0</v>
      </c>
      <c r="G1503" s="3">
        <f t="shared" si="52"/>
        <v>146407.65667999999</v>
      </c>
      <c r="H1503" s="3">
        <f t="shared" si="63"/>
        <v>0.88000000000465661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362750.14</v>
      </c>
      <c r="D1504" s="2">
        <f>'RAS-funkcijski'!E108</f>
        <v>307746.18</v>
      </c>
      <c r="E1504" s="2">
        <v>0</v>
      </c>
      <c r="F1504" s="2">
        <v>0</v>
      </c>
      <c r="G1504" s="3">
        <f t="shared" si="52"/>
        <v>101737.22</v>
      </c>
      <c r="H1504" s="3">
        <f t="shared" si="63"/>
        <v>0.32000000000698492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115402.3</v>
      </c>
      <c r="D1505" s="2">
        <f>'RAS-funkcijski'!E109</f>
        <v>131894.38</v>
      </c>
      <c r="E1505" s="2">
        <v>0</v>
      </c>
      <c r="F1505" s="2">
        <v>0</v>
      </c>
      <c r="G1505" s="3">
        <f t="shared" si="52"/>
        <v>39815.061300000001</v>
      </c>
      <c r="H1505" s="3">
        <f t="shared" si="63"/>
        <v>0.680000000007567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34000</v>
      </c>
      <c r="D1509" s="2">
        <f>'RAS-funkcijski'!E113</f>
        <v>15000</v>
      </c>
      <c r="E1509" s="2">
        <v>0</v>
      </c>
      <c r="F1509" s="2">
        <v>0</v>
      </c>
      <c r="G1509" s="3">
        <f t="shared" si="52"/>
        <v>6976</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253862.61000000002</v>
      </c>
      <c r="D1510" s="2">
        <f>'RAS-funkcijski'!E114</f>
        <v>339691.5</v>
      </c>
      <c r="E1510" s="2">
        <v>0</v>
      </c>
      <c r="F1510" s="2">
        <v>0</v>
      </c>
      <c r="G1510" s="3">
        <f t="shared" si="52"/>
        <v>102657.01710000001</v>
      </c>
      <c r="H1510" s="3">
        <f t="shared" si="63"/>
        <v>0.88999999998486601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226565.61000000002</v>
      </c>
      <c r="D1511" s="2">
        <f>'RAS-funkcijski'!E115</f>
        <v>300436.5</v>
      </c>
      <c r="E1511" s="2">
        <v>0</v>
      </c>
      <c r="F1511" s="2">
        <v>0</v>
      </c>
      <c r="G1511" s="3">
        <f t="shared" si="52"/>
        <v>91845.685710000005</v>
      </c>
      <c r="H1511" s="3">
        <f t="shared" si="63"/>
        <v>0.88999999998486601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142623.73000000001</v>
      </c>
      <c r="D1512" s="2">
        <f>'RAS-funkcijski'!E116</f>
        <v>203529.52</v>
      </c>
      <c r="E1512" s="2">
        <v>0</v>
      </c>
      <c r="F1512" s="2">
        <v>0</v>
      </c>
      <c r="G1512" s="3">
        <f t="shared" si="52"/>
        <v>61564.470239999995</v>
      </c>
      <c r="H1512" s="3">
        <f t="shared" si="63"/>
        <v>0.75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83941.88</v>
      </c>
      <c r="D1513" s="2">
        <f>'RAS-funkcijski'!E117</f>
        <v>96906.98</v>
      </c>
      <c r="E1513" s="2">
        <v>0</v>
      </c>
      <c r="F1513" s="2">
        <v>0</v>
      </c>
      <c r="G1513" s="3">
        <f t="shared" si="52"/>
        <v>31386.409920000002</v>
      </c>
      <c r="H1513" s="3">
        <f t="shared" si="63"/>
        <v>0.13999999999941792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27297</v>
      </c>
      <c r="D1518" s="2">
        <f>'RAS-funkcijski'!E122</f>
        <v>39255</v>
      </c>
      <c r="E1518" s="2">
        <v>0</v>
      </c>
      <c r="F1518" s="2">
        <v>0</v>
      </c>
      <c r="G1518" s="3">
        <f t="shared" si="52"/>
        <v>12485.226000000001</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27297</v>
      </c>
      <c r="D1519" s="2">
        <f>'RAS-funkcijski'!E123</f>
        <v>39255</v>
      </c>
      <c r="E1519" s="2">
        <v>0</v>
      </c>
      <c r="F1519" s="2">
        <v>0</v>
      </c>
      <c r="G1519" s="3">
        <f t="shared" si="52"/>
        <v>12591.032999999999</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240772.31</v>
      </c>
      <c r="D1525" s="2">
        <f>'RAS-funkcijski'!E129</f>
        <v>331194.74</v>
      </c>
      <c r="E1525" s="2">
        <v>0</v>
      </c>
      <c r="F1525" s="2">
        <v>0</v>
      </c>
      <c r="G1525" s="3">
        <f t="shared" si="52"/>
        <v>112895.22375</v>
      </c>
      <c r="H1525" s="3">
        <f t="shared" si="63"/>
        <v>0.57000000000698492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166381.24</v>
      </c>
      <c r="D1534" s="2">
        <f>'RAS-funkcijski'!E138</f>
        <v>238923.67</v>
      </c>
      <c r="E1534" s="2">
        <v>0</v>
      </c>
      <c r="F1534" s="2">
        <v>0</v>
      </c>
      <c r="G1534" s="3">
        <f t="shared" si="52"/>
        <v>86326.629719999997</v>
      </c>
      <c r="H1534" s="3">
        <f t="shared" si="63"/>
        <v>0.56999999997788109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74391.070000000007</v>
      </c>
      <c r="D1536" s="2">
        <f>'RAS-funkcijski'!E140</f>
        <v>92271.07</v>
      </c>
      <c r="E1536" s="2">
        <v>0</v>
      </c>
      <c r="F1536" s="2">
        <v>0</v>
      </c>
      <c r="G1536" s="3">
        <f t="shared" si="52"/>
        <v>35214.916560000005</v>
      </c>
      <c r="H1536" s="3">
        <f t="shared" si="63"/>
        <v>0.14000000001396984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7246734.7400000012</v>
      </c>
      <c r="D1537" s="14">
        <f>'RAS-funkcijski'!E141</f>
        <v>9110174.3800000008</v>
      </c>
      <c r="E1537" s="14">
        <v>0</v>
      </c>
      <c r="F1537" s="14">
        <v>0</v>
      </c>
      <c r="G1537" s="15">
        <f t="shared" si="52"/>
        <v>3488990.4395000003</v>
      </c>
      <c r="H1537" s="15">
        <f t="shared" si="63"/>
        <v>0.63999999966472387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10745374.4</v>
      </c>
      <c r="D1538" s="7">
        <f>'P-VRIO'!E5</f>
        <v>1100899.7</v>
      </c>
      <c r="E1538" s="7">
        <v>0</v>
      </c>
      <c r="F1538" s="7">
        <v>0</v>
      </c>
      <c r="G1538" s="8">
        <f t="shared" si="52"/>
        <v>12947.1738</v>
      </c>
      <c r="H1538" s="8">
        <f t="shared" si="63"/>
        <v>0.70000000041909516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10745374.4</v>
      </c>
      <c r="D1539" s="2">
        <f>'P-VRIO'!E6</f>
        <v>1100899.7</v>
      </c>
      <c r="E1539" s="2">
        <v>0</v>
      </c>
      <c r="F1539" s="2">
        <v>0</v>
      </c>
      <c r="G1539" s="3">
        <f t="shared" si="52"/>
        <v>25894.347600000001</v>
      </c>
      <c r="H1539" s="3">
        <f t="shared" si="63"/>
        <v>0.70000000041909516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10745374.4</v>
      </c>
      <c r="D1540" s="2">
        <f>'P-VRIO'!E7</f>
        <v>1100899.7</v>
      </c>
      <c r="E1540" s="2">
        <v>0</v>
      </c>
      <c r="F1540" s="2">
        <v>0</v>
      </c>
      <c r="G1540" s="3">
        <f t="shared" si="52"/>
        <v>38841.521399999998</v>
      </c>
      <c r="H1540" s="3">
        <f t="shared" si="63"/>
        <v>0.70000000041909516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10745374.4</v>
      </c>
      <c r="D1541" s="2">
        <f>'P-VRIO'!E8</f>
        <v>0</v>
      </c>
      <c r="E1541" s="2">
        <v>0</v>
      </c>
      <c r="F1541" s="2">
        <v>0</v>
      </c>
      <c r="G1541" s="3">
        <f t="shared" si="52"/>
        <v>42981.497600000002</v>
      </c>
      <c r="H1541" s="3">
        <f t="shared" si="63"/>
        <v>0.40000000037252903</v>
      </c>
      <c r="I1541" s="11">
        <f t="shared" ref="I1541:I1546" si="64">G1541*H1541</f>
        <v>17192.599056011855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1100899.7</v>
      </c>
      <c r="E1542" s="2">
        <v>0</v>
      </c>
      <c r="F1542" s="2">
        <v>0</v>
      </c>
      <c r="G1542" s="3">
        <f t="shared" si="52"/>
        <v>11008.996999999999</v>
      </c>
      <c r="H1542" s="3">
        <f t="shared" si="63"/>
        <v>0.30000000004656613</v>
      </c>
      <c r="I1542" s="11">
        <f t="shared" si="64"/>
        <v>3302.6991005126461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1482374.89</v>
      </c>
      <c r="D1582" s="7"/>
      <c r="E1582" s="7">
        <v>0</v>
      </c>
      <c r="F1582" s="7">
        <v>0</v>
      </c>
      <c r="G1582" s="8">
        <f t="shared" ref="G1582:G1686" si="70">B1582/1000*C1582</f>
        <v>1482.3748899999998</v>
      </c>
      <c r="H1582" s="8">
        <f t="shared" ref="H1582:H1686" si="71">ABS(C1582-ROUND(C1582,0))</f>
        <v>0.11000000010244548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11187913.079999998</v>
      </c>
      <c r="D1583" s="2">
        <v>0</v>
      </c>
      <c r="E1583" s="2">
        <v>0</v>
      </c>
      <c r="F1583" s="2">
        <v>0</v>
      </c>
      <c r="G1583" s="3">
        <f t="shared" si="70"/>
        <v>22375.826159999997</v>
      </c>
      <c r="H1583" s="3">
        <f t="shared" si="71"/>
        <v>7.9999998211860657E-2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6983157.3599999994</v>
      </c>
      <c r="D1585" s="2">
        <v>0</v>
      </c>
      <c r="E1585" s="2">
        <v>0</v>
      </c>
      <c r="F1585" s="2">
        <v>0</v>
      </c>
      <c r="G1585" s="3">
        <f t="shared" si="70"/>
        <v>27932.629439999997</v>
      </c>
      <c r="H1585" s="3">
        <f t="shared" si="71"/>
        <v>0.35999999940395355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500056.69</v>
      </c>
      <c r="D1586" s="2">
        <v>0</v>
      </c>
      <c r="E1586" s="2">
        <v>0</v>
      </c>
      <c r="F1586" s="2">
        <v>0</v>
      </c>
      <c r="G1586" s="3">
        <f t="shared" si="70"/>
        <v>2500.2834499999999</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3202466.17</v>
      </c>
      <c r="D1587" s="2">
        <v>0</v>
      </c>
      <c r="E1587" s="2">
        <v>0</v>
      </c>
      <c r="F1587" s="2">
        <v>0</v>
      </c>
      <c r="G1587" s="3">
        <f t="shared" si="70"/>
        <v>19214.797019999998</v>
      </c>
      <c r="H1587" s="3">
        <f t="shared" si="71"/>
        <v>0.16999999992549419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22165.27</v>
      </c>
      <c r="D1588" s="2">
        <v>0</v>
      </c>
      <c r="E1588" s="2">
        <v>0</v>
      </c>
      <c r="F1588" s="2">
        <v>0</v>
      </c>
      <c r="G1588" s="3">
        <f t="shared" si="70"/>
        <v>155.15689</v>
      </c>
      <c r="H1588" s="3">
        <f t="shared" si="71"/>
        <v>0.27000000000043656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256017.55</v>
      </c>
      <c r="D1589" s="2">
        <v>0</v>
      </c>
      <c r="E1589" s="2">
        <v>0</v>
      </c>
      <c r="F1589" s="2">
        <v>0</v>
      </c>
      <c r="G1589" s="3">
        <f t="shared" si="70"/>
        <v>2048.1403999999998</v>
      </c>
      <c r="H1589" s="3">
        <f t="shared" si="71"/>
        <v>0.45000000001164153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331153.12</v>
      </c>
      <c r="D1590" s="2">
        <v>0</v>
      </c>
      <c r="E1590" s="2">
        <v>0</v>
      </c>
      <c r="F1590" s="2">
        <v>0</v>
      </c>
      <c r="G1590" s="3">
        <f>B1590/1000*C1590</f>
        <v>2980.37808</v>
      </c>
      <c r="H1590" s="3">
        <f>ABS(C1590-ROUND(C1590,0))</f>
        <v>0.11999999999534339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279730.92</v>
      </c>
      <c r="D1591" s="2">
        <v>0</v>
      </c>
      <c r="E1591" s="2">
        <v>0</v>
      </c>
      <c r="F1591" s="2">
        <v>0</v>
      </c>
      <c r="G1591" s="3">
        <f t="shared" si="70"/>
        <v>2797.3091999999997</v>
      </c>
      <c r="H1591" s="3">
        <f t="shared" si="71"/>
        <v>8.0000000016298145E-2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505634.49</v>
      </c>
      <c r="D1592" s="2">
        <v>0</v>
      </c>
      <c r="E1592" s="2">
        <v>0</v>
      </c>
      <c r="F1592" s="2">
        <v>0</v>
      </c>
      <c r="G1592" s="3">
        <f t="shared" si="70"/>
        <v>5561.9793899999995</v>
      </c>
      <c r="H1592" s="3">
        <f t="shared" si="71"/>
        <v>0.48999999999068677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1885933.15</v>
      </c>
      <c r="D1593" s="2">
        <v>0</v>
      </c>
      <c r="E1593" s="2">
        <v>0</v>
      </c>
      <c r="F1593" s="2">
        <v>0</v>
      </c>
      <c r="G1593" s="3">
        <f t="shared" si="70"/>
        <v>22631.197799999998</v>
      </c>
      <c r="H1593" s="3">
        <f t="shared" si="71"/>
        <v>0.14999999990686774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3218854.17</v>
      </c>
      <c r="D1594" s="2">
        <v>0</v>
      </c>
      <c r="E1594" s="2">
        <v>0</v>
      </c>
      <c r="F1594" s="2">
        <v>0</v>
      </c>
      <c r="G1594" s="3">
        <f t="shared" si="70"/>
        <v>41845.104209999998</v>
      </c>
      <c r="H1594" s="3">
        <f t="shared" si="71"/>
        <v>0.16999999992549419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518270.19</v>
      </c>
      <c r="D1595" s="2">
        <v>0</v>
      </c>
      <c r="E1595" s="2">
        <v>0</v>
      </c>
      <c r="F1595" s="2">
        <v>0</v>
      </c>
      <c r="G1595" s="3">
        <f t="shared" si="70"/>
        <v>7255.7826599999999</v>
      </c>
      <c r="H1595" s="3">
        <f t="shared" si="71"/>
        <v>0.19000000000232831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518270.19</v>
      </c>
      <c r="D1599" s="2">
        <v>0</v>
      </c>
      <c r="E1599" s="2">
        <v>0</v>
      </c>
      <c r="F1599" s="2">
        <v>0</v>
      </c>
      <c r="G1599" s="3">
        <f t="shared" si="70"/>
        <v>9328.8634199999997</v>
      </c>
      <c r="H1599" s="3">
        <f t="shared" si="71"/>
        <v>0.19000000000232831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467631.35999999999</v>
      </c>
      <c r="D1601" s="2">
        <v>0</v>
      </c>
      <c r="E1601" s="2">
        <v>0</v>
      </c>
      <c r="F1601" s="2">
        <v>0</v>
      </c>
      <c r="G1601" s="3">
        <f>B1601/1000*C1601</f>
        <v>9352.6272000000008</v>
      </c>
      <c r="H1601" s="3">
        <f>ABS(C1601-ROUND(C1601,0))</f>
        <v>0.35999999998603016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10906693.189999999</v>
      </c>
      <c r="D1602" s="2">
        <v>0</v>
      </c>
      <c r="E1602" s="2">
        <v>0</v>
      </c>
      <c r="F1602" s="2">
        <v>0</v>
      </c>
      <c r="G1602" s="3">
        <f t="shared" si="70"/>
        <v>229040.55699000001</v>
      </c>
      <c r="H1602" s="3">
        <f t="shared" si="71"/>
        <v>0.18999999947845936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7032188.3899999997</v>
      </c>
      <c r="D1604" s="2">
        <v>0</v>
      </c>
      <c r="E1604" s="2">
        <v>0</v>
      </c>
      <c r="F1604" s="2">
        <v>0</v>
      </c>
      <c r="G1604" s="3">
        <f t="shared" si="70"/>
        <v>161740.33296999999</v>
      </c>
      <c r="H1604" s="3">
        <f t="shared" si="71"/>
        <v>0.38999999966472387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487095.72</v>
      </c>
      <c r="D1605" s="2">
        <v>0</v>
      </c>
      <c r="E1605" s="2">
        <v>0</v>
      </c>
      <c r="F1605" s="2">
        <v>0</v>
      </c>
      <c r="G1605" s="3">
        <f t="shared" si="70"/>
        <v>11690.297279999999</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3276986.21</v>
      </c>
      <c r="D1606" s="2">
        <v>0</v>
      </c>
      <c r="E1606" s="2">
        <v>0</v>
      </c>
      <c r="F1606" s="2">
        <v>0</v>
      </c>
      <c r="G1606" s="3">
        <f t="shared" si="70"/>
        <v>81924.655250000011</v>
      </c>
      <c r="H1606" s="3">
        <f t="shared" si="71"/>
        <v>0.2099999999627471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22453.39</v>
      </c>
      <c r="D1607" s="2">
        <v>0</v>
      </c>
      <c r="E1607" s="2">
        <v>0</v>
      </c>
      <c r="F1607" s="2">
        <v>0</v>
      </c>
      <c r="G1607" s="3">
        <f t="shared" si="70"/>
        <v>583.78814</v>
      </c>
      <c r="H1607" s="3">
        <f t="shared" si="71"/>
        <v>0.38999999999941792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262164.55</v>
      </c>
      <c r="D1608" s="2">
        <v>0</v>
      </c>
      <c r="E1608" s="2">
        <v>0</v>
      </c>
      <c r="F1608" s="2">
        <v>0</v>
      </c>
      <c r="G1608" s="3">
        <f t="shared" si="70"/>
        <v>7078.4428499999995</v>
      </c>
      <c r="H1608" s="3">
        <f t="shared" si="71"/>
        <v>0.45000000001164153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331153.12</v>
      </c>
      <c r="D1609" s="2">
        <v>0</v>
      </c>
      <c r="E1609" s="2">
        <v>0</v>
      </c>
      <c r="F1609" s="2">
        <v>0</v>
      </c>
      <c r="G1609" s="3">
        <f>B1609/1000*C1609</f>
        <v>9272.2873600000003</v>
      </c>
      <c r="H1609" s="3">
        <f>ABS(C1609-ROUND(C1609,0))</f>
        <v>0.11999999999534339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266975.44</v>
      </c>
      <c r="D1610" s="2">
        <v>0</v>
      </c>
      <c r="E1610" s="2">
        <v>0</v>
      </c>
      <c r="F1610" s="2">
        <v>0</v>
      </c>
      <c r="G1610" s="3">
        <f t="shared" si="70"/>
        <v>7742.2877600000002</v>
      </c>
      <c r="H1610" s="3">
        <f t="shared" si="71"/>
        <v>0.44000000000232831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505634.49</v>
      </c>
      <c r="D1611" s="2">
        <v>0</v>
      </c>
      <c r="E1611" s="2">
        <v>0</v>
      </c>
      <c r="F1611" s="2">
        <v>0</v>
      </c>
      <c r="G1611" s="3">
        <f t="shared" si="70"/>
        <v>15169.034699999998</v>
      </c>
      <c r="H1611" s="3">
        <f t="shared" si="71"/>
        <v>0.48999999999068677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1879725.47</v>
      </c>
      <c r="D1612" s="2">
        <v>0</v>
      </c>
      <c r="E1612" s="2">
        <v>0</v>
      </c>
      <c r="F1612" s="2">
        <v>0</v>
      </c>
      <c r="G1612" s="3">
        <f t="shared" si="70"/>
        <v>58271.489569999998</v>
      </c>
      <c r="H1612" s="3">
        <f t="shared" si="71"/>
        <v>0.46999999997206032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3288557.51</v>
      </c>
      <c r="D1613" s="2">
        <v>0</v>
      </c>
      <c r="E1613" s="2">
        <v>0</v>
      </c>
      <c r="F1613" s="2">
        <v>0</v>
      </c>
      <c r="G1613" s="3">
        <f t="shared" si="70"/>
        <v>105233.84031999999</v>
      </c>
      <c r="H1613" s="3">
        <f t="shared" si="71"/>
        <v>0.49000000022351742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148751.56</v>
      </c>
      <c r="D1614" s="2">
        <v>0</v>
      </c>
      <c r="E1614" s="2">
        <v>0</v>
      </c>
      <c r="F1614" s="2">
        <v>0</v>
      </c>
      <c r="G1614" s="3">
        <f t="shared" si="70"/>
        <v>4908.8014800000001</v>
      </c>
      <c r="H1614" s="3">
        <f t="shared" si="71"/>
        <v>0.44000000000232831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148751.56</v>
      </c>
      <c r="D1618" s="2">
        <v>0</v>
      </c>
      <c r="E1618" s="2">
        <v>0</v>
      </c>
      <c r="F1618" s="2">
        <v>0</v>
      </c>
      <c r="G1618" s="3">
        <f t="shared" si="70"/>
        <v>5503.8077199999998</v>
      </c>
      <c r="H1618" s="3">
        <f t="shared" si="71"/>
        <v>0.44000000000232831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437195.73</v>
      </c>
      <c r="D1620" s="2">
        <v>0</v>
      </c>
      <c r="E1620" s="2">
        <v>0</v>
      </c>
      <c r="F1620" s="2">
        <v>0</v>
      </c>
      <c r="G1620" s="3">
        <f>B1620/1000*C1620</f>
        <v>17050.633470000001</v>
      </c>
      <c r="H1620" s="3">
        <f>ABS(C1620-ROUND(C1620,0))</f>
        <v>0.27000000001862645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1763594.7799999993</v>
      </c>
      <c r="D1621" s="2">
        <v>0</v>
      </c>
      <c r="E1621" s="2">
        <v>0</v>
      </c>
      <c r="F1621" s="2">
        <v>0</v>
      </c>
      <c r="G1621" s="3">
        <f t="shared" si="70"/>
        <v>70543.791199999978</v>
      </c>
      <c r="H1621" s="3">
        <f t="shared" si="71"/>
        <v>0.22000000067055225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78652.649999999994</v>
      </c>
      <c r="D1622" s="2">
        <v>0</v>
      </c>
      <c r="E1622" s="2">
        <v>0</v>
      </c>
      <c r="F1622" s="2">
        <v>0</v>
      </c>
      <c r="G1622" s="3">
        <f t="shared" si="70"/>
        <v>3224.7586499999998</v>
      </c>
      <c r="H1622" s="3">
        <f t="shared" si="71"/>
        <v>0.35000000000582077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18929.150000000001</v>
      </c>
      <c r="D1628" s="2">
        <v>0</v>
      </c>
      <c r="E1628" s="2">
        <v>0</v>
      </c>
      <c r="F1628" s="2">
        <v>0</v>
      </c>
      <c r="G1628" s="3">
        <f t="shared" si="70"/>
        <v>889.67005000000006</v>
      </c>
      <c r="H1628" s="3">
        <f t="shared" si="71"/>
        <v>0.15000000000145519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12788.14</v>
      </c>
      <c r="D1634" s="2">
        <v>0</v>
      </c>
      <c r="E1634" s="2">
        <v>0</v>
      </c>
      <c r="F1634" s="2">
        <v>0</v>
      </c>
      <c r="G1634" s="3">
        <f t="shared" si="70"/>
        <v>677.77141999999992</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10874.77</v>
      </c>
      <c r="D1635" s="2">
        <v>0</v>
      </c>
      <c r="E1635" s="2">
        <v>0</v>
      </c>
      <c r="F1635" s="2">
        <v>0</v>
      </c>
      <c r="G1635" s="3">
        <f t="shared" si="70"/>
        <v>587.23757999999998</v>
      </c>
      <c r="H1635" s="3">
        <f t="shared" si="71"/>
        <v>0.22999999999956344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154</v>
      </c>
      <c r="D1636" s="2">
        <v>0</v>
      </c>
      <c r="E1636" s="2">
        <v>0</v>
      </c>
      <c r="F1636" s="2">
        <v>0</v>
      </c>
      <c r="G1636" s="3">
        <f t="shared" si="70"/>
        <v>8.4700000000000006</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1759.37</v>
      </c>
      <c r="D1637" s="2">
        <v>0</v>
      </c>
      <c r="E1637" s="2">
        <v>0</v>
      </c>
      <c r="F1637" s="2">
        <v>0</v>
      </c>
      <c r="G1637" s="3">
        <f t="shared" si="70"/>
        <v>98.524720000000002</v>
      </c>
      <c r="H1637" s="3">
        <f t="shared" si="71"/>
        <v>0.36999999999989086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6141.01</v>
      </c>
      <c r="D1654" s="2">
        <v>0</v>
      </c>
      <c r="E1654" s="2">
        <v>0</v>
      </c>
      <c r="F1654" s="2">
        <v>0</v>
      </c>
      <c r="G1654" s="3">
        <f t="shared" si="70"/>
        <v>448.29372999999998</v>
      </c>
      <c r="H1654" s="3">
        <f t="shared" si="71"/>
        <v>1.0000000000218279E-2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5121</v>
      </c>
      <c r="D1655" s="2">
        <v>0</v>
      </c>
      <c r="E1655" s="2">
        <v>0</v>
      </c>
      <c r="F1655" s="2">
        <v>0</v>
      </c>
      <c r="G1655" s="3">
        <f t="shared" si="70"/>
        <v>378.95400000000001</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1020.01</v>
      </c>
      <c r="D1656" s="2">
        <v>0</v>
      </c>
      <c r="E1656" s="2">
        <v>0</v>
      </c>
      <c r="F1656" s="2">
        <v>0</v>
      </c>
      <c r="G1656" s="3">
        <f t="shared" si="70"/>
        <v>76.500749999999996</v>
      </c>
      <c r="H1656" s="3">
        <f t="shared" si="71"/>
        <v>9.9999999999909051E-3</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59723.5</v>
      </c>
      <c r="D1669" s="2">
        <v>0</v>
      </c>
      <c r="E1669" s="2">
        <v>0</v>
      </c>
      <c r="F1669" s="2">
        <v>0</v>
      </c>
      <c r="G1669" s="3">
        <f t="shared" si="70"/>
        <v>5255.6679999999997</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14200</v>
      </c>
      <c r="D1670" s="2">
        <v>0</v>
      </c>
      <c r="E1670" s="2">
        <v>0</v>
      </c>
      <c r="F1670" s="2">
        <v>0</v>
      </c>
      <c r="G1670" s="3">
        <f t="shared" si="70"/>
        <v>1263.8</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8975.9699999999993</v>
      </c>
      <c r="D1671" s="2">
        <v>0</v>
      </c>
      <c r="E1671" s="2">
        <v>0</v>
      </c>
      <c r="F1671" s="2">
        <v>0</v>
      </c>
      <c r="G1671" s="3">
        <f t="shared" si="70"/>
        <v>807.83729999999991</v>
      </c>
      <c r="H1671" s="3">
        <f t="shared" si="71"/>
        <v>3.0000000000654836E-2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36547.53</v>
      </c>
      <c r="D1672" s="2">
        <v>0</v>
      </c>
      <c r="E1672" s="2">
        <v>0</v>
      </c>
      <c r="F1672" s="2">
        <v>0</v>
      </c>
      <c r="G1672" s="3">
        <f t="shared" si="70"/>
        <v>3325.8252299999999</v>
      </c>
      <c r="H1672" s="3">
        <f t="shared" si="71"/>
        <v>0.47000000000116415</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1684942.13</v>
      </c>
      <c r="D1681" s="2">
        <v>0</v>
      </c>
      <c r="E1681" s="2">
        <v>0</v>
      </c>
      <c r="F1681" s="2">
        <v>0</v>
      </c>
      <c r="G1681" s="3">
        <f t="shared" si="70"/>
        <v>168494.21299999999</v>
      </c>
      <c r="H1681" s="3">
        <f t="shared" si="71"/>
        <v>0.12999999988824129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12953.49</v>
      </c>
      <c r="D1682" s="2">
        <v>0</v>
      </c>
      <c r="E1682" s="2">
        <v>0</v>
      </c>
      <c r="F1682" s="2">
        <v>0</v>
      </c>
      <c r="G1682" s="3">
        <f t="shared" si="70"/>
        <v>1308.30249</v>
      </c>
      <c r="H1682" s="3">
        <f t="shared" si="71"/>
        <v>0.48999999999978172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256771.68</v>
      </c>
      <c r="D1683" s="2">
        <v>0</v>
      </c>
      <c r="E1683" s="2">
        <v>0</v>
      </c>
      <c r="F1683" s="2">
        <v>0</v>
      </c>
      <c r="G1683" s="3">
        <f t="shared" si="70"/>
        <v>26190.711359999998</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249110.5</v>
      </c>
      <c r="D1684" s="2">
        <v>0</v>
      </c>
      <c r="E1684" s="2">
        <v>0</v>
      </c>
      <c r="F1684" s="2">
        <v>0</v>
      </c>
      <c r="G1684" s="3">
        <f t="shared" si="70"/>
        <v>25658.3815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1051350.8799999999</v>
      </c>
      <c r="D1685" s="2">
        <v>0</v>
      </c>
      <c r="E1685" s="2">
        <v>0</v>
      </c>
      <c r="F1685" s="2">
        <v>0</v>
      </c>
      <c r="G1685" s="3">
        <f>B1685/1000*C1685</f>
        <v>109340.49151999998</v>
      </c>
      <c r="H1685" s="3">
        <f>ABS(C1685-ROUND(C1685,0))</f>
        <v>0.12000000011175871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114755.58</v>
      </c>
      <c r="D1686" s="14">
        <v>0</v>
      </c>
      <c r="E1686" s="14">
        <v>0</v>
      </c>
      <c r="F1686" s="14">
        <v>0</v>
      </c>
      <c r="G1686" s="15">
        <f t="shared" si="70"/>
        <v>12049.3359</v>
      </c>
      <c r="H1686" s="15">
        <f t="shared" si="71"/>
        <v>0.41999999999825377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3536</v>
      </c>
      <c r="B1" s="396"/>
      <c r="C1" s="396"/>
    </row>
    <row r="2" spans="1:16" ht="33" customHeight="1" x14ac:dyDescent="0.2">
      <c r="A2" s="397" t="s">
        <v>3537</v>
      </c>
      <c r="B2" s="398"/>
      <c r="C2" s="395"/>
      <c r="D2" s="5"/>
      <c r="E2" s="5"/>
      <c r="F2" s="5"/>
      <c r="G2" s="5"/>
      <c r="H2" s="5"/>
      <c r="I2" s="5"/>
      <c r="J2" s="5"/>
      <c r="K2" s="5"/>
      <c r="L2" s="5"/>
      <c r="M2" s="5"/>
      <c r="N2" s="5"/>
      <c r="O2" s="5"/>
      <c r="P2" s="5"/>
    </row>
    <row r="3" spans="1:16" ht="18.75" customHeight="1" x14ac:dyDescent="0.2">
      <c r="A3" s="222" t="s">
        <v>3538</v>
      </c>
      <c r="B3" s="399"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405" t="s">
        <v>3620</v>
      </c>
      <c r="C46" s="395"/>
      <c r="D46" s="5"/>
      <c r="E46" s="5"/>
      <c r="F46" s="5"/>
      <c r="G46" s="5"/>
      <c r="H46" s="5"/>
      <c r="I46" s="5"/>
      <c r="J46" s="5"/>
      <c r="K46" s="5"/>
      <c r="L46" s="5"/>
      <c r="M46" s="5"/>
      <c r="N46" s="5"/>
      <c r="O46" s="5"/>
      <c r="P46" s="5"/>
    </row>
    <row r="47" spans="1:16" ht="66" hidden="1" customHeight="1" x14ac:dyDescent="0.2">
      <c r="A47" s="39" t="s">
        <v>3621</v>
      </c>
      <c r="B47" s="406" t="s">
        <v>3622</v>
      </c>
      <c r="C47" s="406"/>
      <c r="D47" s="5"/>
      <c r="E47" s="5"/>
      <c r="F47" s="5"/>
      <c r="G47" s="5"/>
      <c r="H47" s="5"/>
      <c r="I47" s="5"/>
      <c r="J47" s="5"/>
      <c r="K47" s="5"/>
      <c r="L47" s="5"/>
      <c r="M47" s="5"/>
      <c r="N47" s="5"/>
      <c r="O47" s="5"/>
      <c r="P47" s="5"/>
    </row>
    <row r="48" spans="1:16" ht="123.75" customHeight="1" x14ac:dyDescent="0.2">
      <c r="A48" s="202" t="s">
        <v>3623</v>
      </c>
      <c r="B48" s="404" t="s">
        <v>3624</v>
      </c>
      <c r="C48" s="403"/>
      <c r="D48" s="5"/>
      <c r="E48" s="5"/>
      <c r="F48" s="5"/>
      <c r="G48" s="5"/>
      <c r="H48" s="5"/>
      <c r="I48" s="5"/>
      <c r="J48" s="5"/>
      <c r="K48" s="5"/>
      <c r="L48" s="5"/>
      <c r="M48" s="5"/>
      <c r="N48" s="5"/>
      <c r="O48" s="5"/>
      <c r="P48" s="5"/>
    </row>
    <row r="49" spans="1:16" ht="34.5" customHeight="1" x14ac:dyDescent="0.2">
      <c r="A49" s="202" t="s">
        <v>3625</v>
      </c>
      <c r="B49" s="402" t="s">
        <v>3626</v>
      </c>
      <c r="C49" s="403"/>
      <c r="D49" s="5"/>
      <c r="E49" s="5"/>
      <c r="F49" s="5"/>
      <c r="G49" s="5"/>
      <c r="H49" s="5"/>
      <c r="I49" s="5"/>
      <c r="J49" s="5"/>
      <c r="K49" s="5"/>
      <c r="L49" s="5"/>
      <c r="M49" s="5"/>
      <c r="N49" s="5"/>
      <c r="O49" s="5"/>
      <c r="P49" s="5"/>
    </row>
    <row r="50" spans="1:16" ht="34.5" customHeight="1" x14ac:dyDescent="0.2">
      <c r="A50" s="202" t="s">
        <v>3627</v>
      </c>
      <c r="B50" s="402" t="s">
        <v>3628</v>
      </c>
      <c r="C50" s="403"/>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7" t="s">
        <v>3634</v>
      </c>
      <c r="C53" s="408"/>
      <c r="D53" s="5"/>
      <c r="E53" s="5"/>
      <c r="F53" s="5"/>
      <c r="G53" s="5"/>
      <c r="H53" s="5"/>
      <c r="I53" s="5"/>
      <c r="J53" s="5"/>
      <c r="K53" s="5"/>
      <c r="L53" s="5"/>
      <c r="M53" s="5"/>
      <c r="N53" s="5"/>
      <c r="O53" s="5"/>
      <c r="P53" s="5"/>
    </row>
    <row r="54" spans="1:16" ht="31.5" customHeight="1" x14ac:dyDescent="0.2">
      <c r="A54" s="224" t="s">
        <v>3635</v>
      </c>
      <c r="B54" s="407" t="s">
        <v>3636</v>
      </c>
      <c r="C54" s="408"/>
      <c r="D54" s="5"/>
      <c r="E54" s="5"/>
      <c r="F54" s="5"/>
      <c r="G54" s="5"/>
      <c r="H54" s="5"/>
      <c r="I54" s="5"/>
      <c r="J54" s="5"/>
      <c r="K54" s="5"/>
      <c r="L54" s="5"/>
      <c r="M54" s="5"/>
      <c r="N54" s="5"/>
      <c r="O54" s="5"/>
      <c r="P54" s="5"/>
    </row>
    <row r="55" spans="1:16" ht="54.6" customHeight="1" x14ac:dyDescent="0.2">
      <c r="A55" s="224" t="s">
        <v>3637</v>
      </c>
      <c r="B55" s="407" t="s">
        <v>3638</v>
      </c>
      <c r="C55" s="408"/>
      <c r="D55" s="5"/>
      <c r="E55" s="5"/>
      <c r="F55" s="5"/>
      <c r="G55" s="5"/>
      <c r="H55" s="5"/>
      <c r="I55" s="5"/>
      <c r="J55" s="5"/>
      <c r="K55" s="5"/>
      <c r="L55" s="5"/>
      <c r="M55" s="5"/>
      <c r="N55" s="5"/>
      <c r="O55" s="5"/>
      <c r="P55" s="5"/>
    </row>
    <row r="56" spans="1:16" ht="54.6" customHeight="1" x14ac:dyDescent="0.2">
      <c r="A56" s="224" t="s">
        <v>3639</v>
      </c>
      <c r="B56" s="407" t="s">
        <v>3640</v>
      </c>
      <c r="C56" s="408"/>
      <c r="D56" s="5"/>
      <c r="E56" s="5"/>
      <c r="F56" s="5"/>
      <c r="G56" s="5"/>
      <c r="H56" s="5"/>
      <c r="I56" s="5"/>
      <c r="J56" s="5"/>
      <c r="K56" s="5"/>
      <c r="L56" s="5"/>
      <c r="M56" s="5"/>
      <c r="N56" s="5"/>
      <c r="O56" s="5"/>
      <c r="P56" s="5"/>
    </row>
    <row r="57" spans="1:16" ht="54" customHeight="1" x14ac:dyDescent="0.2">
      <c r="A57" s="224" t="s">
        <v>3641</v>
      </c>
      <c r="B57" s="407" t="s">
        <v>3642</v>
      </c>
      <c r="C57" s="408"/>
      <c r="D57" s="5"/>
      <c r="E57" s="5"/>
      <c r="F57" s="5"/>
      <c r="G57" s="5"/>
      <c r="H57" s="5"/>
      <c r="I57" s="5"/>
      <c r="J57" s="5"/>
      <c r="K57" s="5"/>
      <c r="L57" s="5"/>
      <c r="M57" s="5"/>
      <c r="N57" s="5"/>
      <c r="O57" s="5"/>
      <c r="P57" s="5"/>
    </row>
    <row r="58" spans="1:16" ht="31.15" customHeight="1" x14ac:dyDescent="0.2">
      <c r="A58" s="270" t="s">
        <v>3643</v>
      </c>
      <c r="B58" s="400" t="s">
        <v>3644</v>
      </c>
      <c r="C58" s="401"/>
      <c r="D58" s="5"/>
      <c r="E58" s="5"/>
      <c r="F58" s="5"/>
      <c r="G58" s="5"/>
      <c r="H58" s="5"/>
      <c r="I58" s="5"/>
      <c r="J58" s="5"/>
      <c r="K58" s="5"/>
      <c r="L58" s="5"/>
      <c r="M58" s="5"/>
      <c r="N58" s="5"/>
      <c r="O58" s="5"/>
      <c r="P58" s="5"/>
    </row>
    <row r="59" spans="1:16" ht="46.5" customHeight="1" x14ac:dyDescent="0.2">
      <c r="A59" s="302" t="s">
        <v>3645</v>
      </c>
      <c r="B59" s="392" t="s">
        <v>3646</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36209</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3652</v>
      </c>
      <c r="D8" s="314"/>
      <c r="E8" s="362"/>
      <c r="F8" s="337" t="s">
        <v>31</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32</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62"/>
      <c r="F10" s="337" t="s">
        <v>35</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36</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37</v>
      </c>
      <c r="G12" s="326"/>
      <c r="H12" s="321" t="s">
        <v>3654</v>
      </c>
      <c r="I12" s="27" t="s">
        <v>38</v>
      </c>
      <c r="J12" s="228"/>
      <c r="K12" s="228"/>
      <c r="L12" s="5"/>
      <c r="M12" s="5"/>
      <c r="N12" s="5"/>
      <c r="O12" s="5"/>
      <c r="P12" s="5"/>
      <c r="Q12" s="5"/>
      <c r="R12" s="5"/>
      <c r="S12" s="5"/>
      <c r="T12" s="5"/>
      <c r="U12" s="5"/>
      <c r="V12" s="5"/>
      <c r="W12" s="5"/>
    </row>
    <row r="13" spans="1:23" ht="23.25" x14ac:dyDescent="0.2">
      <c r="B13" s="18" t="s">
        <v>39</v>
      </c>
      <c r="C13" s="242" t="s">
        <v>3653</v>
      </c>
      <c r="D13" s="314"/>
      <c r="E13" s="362"/>
      <c r="F13" s="359" t="s">
        <v>40</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42" t="s">
        <v>42</v>
      </c>
      <c r="C16" s="363"/>
      <c r="D16" s="363"/>
      <c r="E16" s="363"/>
      <c r="F16" s="344"/>
      <c r="G16" s="201" t="s">
        <v>43</v>
      </c>
      <c r="H16" s="265" t="s">
        <v>44</v>
      </c>
      <c r="I16" s="266" t="s">
        <v>45</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7229062.3200000003</v>
      </c>
      <c r="I17" s="275">
        <f>'PR-RAS'!E6</f>
        <v>8181423.7199999997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5183818.4400000004</v>
      </c>
      <c r="I18" s="275">
        <f>'PR-RAS'!E152</f>
        <v>5889795.0599999996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3429474.8000000007</v>
      </c>
      <c r="I19" s="275">
        <f>'PR-RAS'!E649</f>
        <v>3546541.79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41</v>
      </c>
      <c r="B21" s="342" t="s">
        <v>42</v>
      </c>
      <c r="C21" s="343"/>
      <c r="D21" s="343"/>
      <c r="E21" s="343"/>
      <c r="F21" s="344"/>
      <c r="G21" s="201" t="s">
        <v>43</v>
      </c>
      <c r="H21" s="265" t="s">
        <v>46</v>
      </c>
      <c r="I21" s="266" t="s">
        <v>47</v>
      </c>
      <c r="J21" s="5"/>
      <c r="K21" s="5"/>
      <c r="L21" s="5"/>
      <c r="M21" s="5"/>
      <c r="N21" s="5"/>
      <c r="O21" s="5"/>
      <c r="P21" s="5"/>
      <c r="Q21" s="5"/>
      <c r="R21" s="5"/>
      <c r="S21" s="5"/>
      <c r="T21" s="5"/>
      <c r="U21" s="5"/>
      <c r="V21" s="5"/>
      <c r="W21" s="5"/>
    </row>
    <row r="22" spans="1:23" ht="12.75" customHeight="1" x14ac:dyDescent="0.2">
      <c r="A22" s="339" t="s">
        <v>31</v>
      </c>
      <c r="B22" s="358" t="str">
        <f>BILANCA!B7</f>
        <v>Nefinancijska imovina (šifre 01+02+03+04+05+06)</v>
      </c>
      <c r="C22" s="354"/>
      <c r="D22" s="354"/>
      <c r="E22" s="354"/>
      <c r="F22" s="355"/>
      <c r="G22" s="126" t="str">
        <f>BILANCA!C7</f>
        <v>B002</v>
      </c>
      <c r="H22" s="275">
        <f>BILANCA!D7</f>
        <v>20668033.84</v>
      </c>
      <c r="I22" s="275">
        <f>BILANCA!E7</f>
        <v>34267634.229999997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5074770.41</v>
      </c>
      <c r="I23" s="275">
        <f>BILANCA!E69</f>
        <v>5005374.99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1492922.44</v>
      </c>
      <c r="I24" s="275">
        <f>BILANCA!E177</f>
        <v>1799161.07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24249881.810000002</v>
      </c>
      <c r="I25" s="275">
        <f>BILANCA!E251</f>
        <v>37473848.149999999</v>
      </c>
      <c r="J25" s="5"/>
      <c r="K25" s="5"/>
      <c r="L25" s="5"/>
      <c r="M25" s="5"/>
      <c r="N25" s="5"/>
      <c r="O25" s="5"/>
      <c r="P25" s="5"/>
      <c r="Q25" s="5"/>
      <c r="R25" s="5"/>
      <c r="S25" s="5"/>
      <c r="T25" s="5"/>
      <c r="U25" s="5"/>
      <c r="V25" s="5"/>
      <c r="W25" s="5"/>
    </row>
    <row r="26" spans="1:23" ht="48" x14ac:dyDescent="0.2">
      <c r="A26" s="200" t="s">
        <v>41</v>
      </c>
      <c r="B26" s="342" t="s">
        <v>42</v>
      </c>
      <c r="C26" s="343"/>
      <c r="D26" s="343"/>
      <c r="E26" s="343"/>
      <c r="F26" s="344"/>
      <c r="G26" s="201" t="s">
        <v>43</v>
      </c>
      <c r="H26" s="265" t="s">
        <v>44</v>
      </c>
      <c r="I26" s="266" t="s">
        <v>45</v>
      </c>
      <c r="J26" s="5"/>
      <c r="K26" s="5"/>
      <c r="L26" s="5"/>
      <c r="M26" s="5"/>
      <c r="N26" s="5"/>
      <c r="O26" s="5"/>
      <c r="P26" s="5"/>
      <c r="Q26" s="5"/>
      <c r="R26" s="5"/>
      <c r="S26" s="5"/>
      <c r="T26" s="5"/>
      <c r="U26" s="5"/>
      <c r="V26" s="5"/>
      <c r="W26" s="5"/>
    </row>
    <row r="27" spans="1:23" ht="12.75" customHeight="1" x14ac:dyDescent="0.2">
      <c r="A27" s="339" t="s">
        <v>48</v>
      </c>
      <c r="B27" s="358" t="str">
        <f>'RAS-funkcijski'!B5</f>
        <v>Opće javne usluge (šifre 011+012+013+014 do 018)</v>
      </c>
      <c r="C27" s="354"/>
      <c r="D27" s="354"/>
      <c r="E27" s="354"/>
      <c r="F27" s="355"/>
      <c r="G27" s="126" t="str">
        <f>'RAS-funkcijski'!C5</f>
        <v>01</v>
      </c>
      <c r="H27" s="275">
        <f>'RAS-funkcijski'!D5</f>
        <v>1034193.29</v>
      </c>
      <c r="I27" s="275">
        <f>'RAS-funkcijski'!E5</f>
        <v>1180790.04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291423.19</v>
      </c>
      <c r="I28" s="275">
        <f>'RAS-funkcijski'!E35</f>
        <v>1030471.41</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649015.91</v>
      </c>
      <c r="I29" s="275">
        <f>'RAS-funkcijski'!E88</f>
        <v>802451.59</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253862.61000000002</v>
      </c>
      <c r="I30" s="275">
        <f>'RAS-funkcijski'!E114</f>
        <v>339691.5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7246734.7400000012</v>
      </c>
      <c r="I31" s="275">
        <f>'RAS-funkcijski'!E141</f>
        <v>9110174.3800000008</v>
      </c>
      <c r="J31" s="5"/>
      <c r="K31" s="5"/>
      <c r="L31" s="5"/>
      <c r="M31" s="5"/>
      <c r="N31" s="5"/>
      <c r="O31" s="5"/>
      <c r="P31" s="5"/>
      <c r="Q31" s="5"/>
      <c r="R31" s="5"/>
      <c r="S31" s="5"/>
      <c r="T31" s="5"/>
      <c r="U31" s="5"/>
      <c r="V31" s="5"/>
      <c r="W31" s="5"/>
    </row>
    <row r="32" spans="1:23" ht="29.25" customHeight="1" x14ac:dyDescent="0.2">
      <c r="A32" s="200" t="s">
        <v>41</v>
      </c>
      <c r="B32" s="342" t="s">
        <v>42</v>
      </c>
      <c r="C32" s="343"/>
      <c r="D32" s="343"/>
      <c r="E32" s="343"/>
      <c r="F32" s="344"/>
      <c r="G32" s="201" t="s">
        <v>43</v>
      </c>
      <c r="H32" s="265" t="s">
        <v>49</v>
      </c>
      <c r="I32" s="266" t="s">
        <v>50</v>
      </c>
      <c r="J32" s="5"/>
      <c r="K32" s="5"/>
      <c r="L32" s="5"/>
      <c r="M32" s="5"/>
      <c r="N32" s="5"/>
      <c r="O32" s="5"/>
      <c r="P32" s="5"/>
      <c r="Q32" s="5"/>
      <c r="R32" s="5"/>
      <c r="S32" s="5"/>
      <c r="T32" s="5"/>
      <c r="U32" s="5"/>
      <c r="V32" s="5"/>
      <c r="W32" s="5"/>
    </row>
    <row r="33" spans="1:23" ht="12.75" customHeight="1" x14ac:dyDescent="0.2">
      <c r="A33" s="339" t="s">
        <v>35</v>
      </c>
      <c r="B33" s="353" t="str">
        <f>'P-VRIO'!B5</f>
        <v>Promjene u vrijednosti i obujmu imovine (šifre 91511+91512)</v>
      </c>
      <c r="C33" s="354"/>
      <c r="D33" s="354"/>
      <c r="E33" s="354"/>
      <c r="F33" s="355"/>
      <c r="G33" s="126" t="str">
        <f>'P-VRIO'!C5</f>
        <v>9151</v>
      </c>
      <c r="H33" s="275">
        <f>'P-VRIO'!D5</f>
        <v>10745374.4</v>
      </c>
      <c r="I33" s="275">
        <f>'P-VRIO'!E5</f>
        <v>1100899.7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42" t="s">
        <v>42</v>
      </c>
      <c r="C37" s="343"/>
      <c r="D37" s="343"/>
      <c r="E37" s="343"/>
      <c r="F37" s="344"/>
      <c r="G37" s="201" t="s">
        <v>43</v>
      </c>
      <c r="H37" s="265" t="s">
        <v>46</v>
      </c>
      <c r="I37" s="266" t="s">
        <v>51</v>
      </c>
      <c r="J37" s="5"/>
      <c r="K37" s="5"/>
      <c r="L37" s="5"/>
      <c r="M37" s="5"/>
      <c r="N37" s="5"/>
      <c r="O37" s="5"/>
      <c r="P37" s="5"/>
      <c r="Q37" s="5"/>
      <c r="R37" s="5"/>
      <c r="S37" s="5"/>
      <c r="T37" s="5"/>
      <c r="U37" s="5"/>
      <c r="V37" s="5"/>
      <c r="W37" s="5"/>
    </row>
    <row r="38" spans="1:23" ht="12.75" customHeight="1" x14ac:dyDescent="0.2">
      <c r="A38" s="339" t="s">
        <v>36</v>
      </c>
      <c r="B38" s="358" t="str">
        <f>OBVEZE!B5</f>
        <v>Stanje obveza 1. siječnja (=stanju obveza iz Izvještaja o obvezama na 31. prosinca prethodne godine)</v>
      </c>
      <c r="C38" s="354"/>
      <c r="D38" s="354"/>
      <c r="E38" s="354"/>
      <c r="F38" s="355"/>
      <c r="G38" s="126" t="str">
        <f>OBVEZE!C5</f>
        <v>V001</v>
      </c>
      <c r="H38" s="275">
        <f>OBVEZE!D5</f>
        <v>1482374.89</v>
      </c>
      <c r="I38" s="275" t="s">
        <v>52</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52</v>
      </c>
      <c r="I39" s="275">
        <f>OBVEZE!D44</f>
        <v>1763594.7799999993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52</v>
      </c>
      <c r="I40" s="275">
        <f>OBVEZE!D45</f>
        <v>78652.649999999994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52</v>
      </c>
      <c r="I41" s="276">
        <f>OBVEZE!D104</f>
        <v>1684942.13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53</v>
      </c>
      <c r="F44" s="345"/>
      <c r="G44" s="229"/>
      <c r="H44" s="346" t="s">
        <v>54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D656" sqref="D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3652</v>
      </c>
      <c r="C1" s="268" t="s">
        <v>33</v>
      </c>
      <c r="D1" s="323">
        <v>22</v>
      </c>
      <c r="E1" s="268" t="s">
        <v>56</v>
      </c>
      <c r="F1" s="324" t="s">
        <v>3653</v>
      </c>
    </row>
    <row r="2" spans="1:24" s="174" customFormat="1" ht="50.1" customHeight="1" x14ac:dyDescent="0.2">
      <c r="A2" s="368" t="s">
        <v>57</v>
      </c>
      <c r="B2" s="369"/>
      <c r="C2" s="369"/>
      <c r="D2" s="369"/>
      <c r="E2" s="369"/>
      <c r="F2" s="369"/>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61</v>
      </c>
      <c r="B5" s="371"/>
      <c r="C5" s="166"/>
      <c r="D5" s="52"/>
      <c r="E5" s="52"/>
      <c r="F5" s="44"/>
    </row>
    <row r="6" spans="1:24" ht="12.75" customHeight="1" x14ac:dyDescent="0.2">
      <c r="A6" s="63">
        <v>6</v>
      </c>
      <c r="B6" s="220" t="s">
        <v>62</v>
      </c>
      <c r="C6" s="247" t="s">
        <v>63</v>
      </c>
      <c r="D6" s="60">
        <f>D7+D43+D49+D82+D106+D125+D134+D140</f>
        <v>7229062.3200000003</v>
      </c>
      <c r="E6" s="60">
        <f>E7+E43+E49+E82+E106+E125+E134+E140</f>
        <v>8181423.7199999997</v>
      </c>
      <c r="F6" s="45">
        <f t="shared" ref="F6:F132" si="0">IF(D6&lt;&gt;0,IF(E6/D6&gt;=100,"&gt;&gt;100",E6/D6*100),"-")</f>
        <v>113.17406542983018</v>
      </c>
    </row>
    <row r="7" spans="1:24" ht="12.75" customHeight="1" x14ac:dyDescent="0.2">
      <c r="A7" s="63">
        <v>61</v>
      </c>
      <c r="B7" s="220" t="s">
        <v>64</v>
      </c>
      <c r="C7" s="247" t="s">
        <v>65</v>
      </c>
      <c r="D7" s="60">
        <f>D8+D17+D23+D29+D36+D39</f>
        <v>4180989.97</v>
      </c>
      <c r="E7" s="60">
        <f>E8+E17+E23+E29+E36+E39</f>
        <v>4857468.1599999992</v>
      </c>
      <c r="F7" s="45">
        <f t="shared" si="0"/>
        <v>116.17985680075667</v>
      </c>
    </row>
    <row r="8" spans="1:24" ht="12.75" customHeight="1" x14ac:dyDescent="0.2">
      <c r="A8" s="63">
        <v>611</v>
      </c>
      <c r="B8" s="220" t="s">
        <v>66</v>
      </c>
      <c r="C8" s="247" t="s">
        <v>67</v>
      </c>
      <c r="D8" s="60">
        <f>SUM(D9:D14)-D15-D16</f>
        <v>3126889.04</v>
      </c>
      <c r="E8" s="60">
        <f>SUM(E9:E14)-E15-E16</f>
        <v>3783378.4099999997</v>
      </c>
      <c r="F8" s="45">
        <f t="shared" si="0"/>
        <v>120.99496853268575</v>
      </c>
    </row>
    <row r="9" spans="1:24" ht="12.75" customHeight="1" x14ac:dyDescent="0.2">
      <c r="A9" s="63">
        <v>6111</v>
      </c>
      <c r="B9" s="65" t="s">
        <v>68</v>
      </c>
      <c r="C9" s="247" t="s">
        <v>69</v>
      </c>
      <c r="D9" s="194">
        <v>1892119.32</v>
      </c>
      <c r="E9" s="194">
        <v>2213438.86</v>
      </c>
      <c r="F9" s="45">
        <f t="shared" si="0"/>
        <v>116.98199138942252</v>
      </c>
    </row>
    <row r="10" spans="1:24" ht="12.75" customHeight="1" x14ac:dyDescent="0.2">
      <c r="A10" s="63">
        <v>6112</v>
      </c>
      <c r="B10" s="65" t="s">
        <v>70</v>
      </c>
      <c r="C10" s="247" t="s">
        <v>71</v>
      </c>
      <c r="D10" s="194">
        <v>242077.86</v>
      </c>
      <c r="E10" s="194">
        <v>221253.18</v>
      </c>
      <c r="F10" s="45">
        <f t="shared" si="0"/>
        <v>91.397528051512026</v>
      </c>
    </row>
    <row r="11" spans="1:24" ht="12.75" customHeight="1" x14ac:dyDescent="0.2">
      <c r="A11" s="63">
        <v>6113</v>
      </c>
      <c r="B11" s="65" t="s">
        <v>72</v>
      </c>
      <c r="C11" s="247" t="s">
        <v>73</v>
      </c>
      <c r="D11" s="194">
        <v>204523.41</v>
      </c>
      <c r="E11" s="194">
        <v>400943.69</v>
      </c>
      <c r="F11" s="45">
        <f t="shared" si="0"/>
        <v>196.03804278444213</v>
      </c>
    </row>
    <row r="12" spans="1:24" ht="12.75" customHeight="1" x14ac:dyDescent="0.2">
      <c r="A12" s="63">
        <v>6114</v>
      </c>
      <c r="B12" s="65" t="s">
        <v>74</v>
      </c>
      <c r="C12" s="247" t="s">
        <v>75</v>
      </c>
      <c r="D12" s="194">
        <v>858752.37</v>
      </c>
      <c r="E12" s="194">
        <v>1086184.6499999999</v>
      </c>
      <c r="F12" s="45">
        <f t="shared" si="0"/>
        <v>126.4840352056321</v>
      </c>
    </row>
    <row r="13" spans="1:24" ht="12.75" customHeight="1" x14ac:dyDescent="0.2">
      <c r="A13" s="63">
        <v>6115</v>
      </c>
      <c r="B13" s="65" t="s">
        <v>76</v>
      </c>
      <c r="C13" s="247" t="s">
        <v>77</v>
      </c>
      <c r="D13" s="194">
        <v>103602.05</v>
      </c>
      <c r="E13" s="194">
        <v>0</v>
      </c>
      <c r="F13" s="45">
        <f t="shared" si="0"/>
        <v>0</v>
      </c>
    </row>
    <row r="14" spans="1:24" ht="12.75" customHeight="1" x14ac:dyDescent="0.2">
      <c r="A14" s="63">
        <v>6116</v>
      </c>
      <c r="B14" s="65" t="s">
        <v>78</v>
      </c>
      <c r="C14" s="247" t="s">
        <v>79</v>
      </c>
      <c r="D14" s="194">
        <v>0</v>
      </c>
      <c r="E14" s="194">
        <v>0</v>
      </c>
      <c r="F14" s="45" t="str">
        <f t="shared" si="0"/>
        <v>-</v>
      </c>
    </row>
    <row r="15" spans="1:24" ht="12.75" customHeight="1" x14ac:dyDescent="0.2">
      <c r="A15" s="63">
        <v>6117</v>
      </c>
      <c r="B15" s="220" t="s">
        <v>80</v>
      </c>
      <c r="C15" s="247" t="s">
        <v>81</v>
      </c>
      <c r="D15" s="194">
        <v>174185.97</v>
      </c>
      <c r="E15" s="194">
        <v>138441.97</v>
      </c>
      <c r="F15" s="45">
        <f t="shared" si="0"/>
        <v>79.479403536346808</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939404.07000000007</v>
      </c>
      <c r="E23" s="60">
        <f t="shared" si="2"/>
        <v>949274.9</v>
      </c>
      <c r="F23" s="45">
        <f t="shared" si="0"/>
        <v>101.05075444265425</v>
      </c>
    </row>
    <row r="24" spans="1:6" ht="12.75" customHeight="1" x14ac:dyDescent="0.2">
      <c r="A24" s="63">
        <v>6131</v>
      </c>
      <c r="B24" s="65" t="s">
        <v>98</v>
      </c>
      <c r="C24" s="247" t="s">
        <v>99</v>
      </c>
      <c r="D24" s="194">
        <v>353315.4</v>
      </c>
      <c r="E24" s="194">
        <v>507862.78</v>
      </c>
      <c r="F24" s="45">
        <f t="shared" si="0"/>
        <v>143.74204464339792</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586088.67000000004</v>
      </c>
      <c r="E27" s="194">
        <v>441412.12</v>
      </c>
      <c r="F27" s="45">
        <f t="shared" si="0"/>
        <v>75.314904142405609</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114696.86</v>
      </c>
      <c r="E29" s="60">
        <f>SUM(E30:E35)</f>
        <v>124814.85</v>
      </c>
      <c r="F29" s="45">
        <f t="shared" si="0"/>
        <v>108.82150566284029</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114696.86</v>
      </c>
      <c r="E31" s="194">
        <v>124814.85</v>
      </c>
      <c r="F31" s="45">
        <f t="shared" si="0"/>
        <v>108.82150566284029</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81775</v>
      </c>
      <c r="E49" s="60">
        <f>E50+E53+E58+E61+E64+E68+E71+E74+E77</f>
        <v>50866.73</v>
      </c>
      <c r="F49" s="45">
        <f t="shared" si="0"/>
        <v>62.203277285233881</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31575</v>
      </c>
      <c r="E58" s="60">
        <f t="shared" si="9"/>
        <v>50866.73</v>
      </c>
      <c r="F58" s="45">
        <f t="shared" si="0"/>
        <v>161.09811559778308</v>
      </c>
    </row>
    <row r="59" spans="1:6" ht="24" x14ac:dyDescent="0.2">
      <c r="A59" s="63">
        <v>6331</v>
      </c>
      <c r="B59" s="65" t="s">
        <v>168</v>
      </c>
      <c r="C59" s="247" t="s">
        <v>169</v>
      </c>
      <c r="D59" s="194">
        <v>31575</v>
      </c>
      <c r="E59" s="194">
        <v>50866.73</v>
      </c>
      <c r="F59" s="45">
        <f t="shared" si="0"/>
        <v>161.09811559778308</v>
      </c>
    </row>
    <row r="60" spans="1:6" ht="24" x14ac:dyDescent="0.2">
      <c r="A60" s="63">
        <v>6332</v>
      </c>
      <c r="B60" s="65" t="s">
        <v>170</v>
      </c>
      <c r="C60" s="247" t="s">
        <v>171</v>
      </c>
      <c r="D60" s="194">
        <v>0</v>
      </c>
      <c r="E60" s="194">
        <v>0</v>
      </c>
      <c r="F60" s="45" t="str">
        <f t="shared" si="0"/>
        <v>-</v>
      </c>
    </row>
    <row r="61" spans="1:6" ht="12.75" customHeight="1" x14ac:dyDescent="0.2">
      <c r="A61" s="63">
        <v>634</v>
      </c>
      <c r="B61" s="65" t="s">
        <v>172</v>
      </c>
      <c r="C61" s="247" t="s">
        <v>173</v>
      </c>
      <c r="D61" s="60">
        <f t="shared" ref="D61:E61" si="10">SUM(D62:D63)</f>
        <v>28465</v>
      </c>
      <c r="E61" s="60">
        <f t="shared" si="10"/>
        <v>0</v>
      </c>
      <c r="F61" s="45">
        <f t="shared" si="0"/>
        <v>0</v>
      </c>
    </row>
    <row r="62" spans="1:6" ht="12.75" customHeight="1" x14ac:dyDescent="0.2">
      <c r="A62" s="63">
        <v>6341</v>
      </c>
      <c r="B62" s="65" t="s">
        <v>174</v>
      </c>
      <c r="C62" s="247" t="s">
        <v>175</v>
      </c>
      <c r="D62" s="194">
        <v>28465</v>
      </c>
      <c r="E62" s="194"/>
      <c r="F62" s="45">
        <f t="shared" si="0"/>
        <v>0</v>
      </c>
    </row>
    <row r="63" spans="1:6" ht="12.75" customHeight="1" x14ac:dyDescent="0.2">
      <c r="A63" s="63">
        <v>6342</v>
      </c>
      <c r="B63" s="65" t="s">
        <v>176</v>
      </c>
      <c r="C63" s="247" t="s">
        <v>177</v>
      </c>
      <c r="D63" s="194">
        <v>0</v>
      </c>
      <c r="E63" s="194">
        <v>0</v>
      </c>
      <c r="F63" s="45" t="str">
        <f t="shared" si="0"/>
        <v>-</v>
      </c>
    </row>
    <row r="64" spans="1:6" ht="24" x14ac:dyDescent="0.2">
      <c r="A64" s="63">
        <v>635</v>
      </c>
      <c r="B64" s="65" t="s">
        <v>178</v>
      </c>
      <c r="C64" s="247" t="s">
        <v>179</v>
      </c>
      <c r="D64" s="60">
        <f>SUM(D65:D67)</f>
        <v>21735</v>
      </c>
      <c r="E64" s="60">
        <f>SUM(E65:E67)</f>
        <v>0</v>
      </c>
      <c r="F64" s="45">
        <f t="shared" si="0"/>
        <v>0</v>
      </c>
    </row>
    <row r="65" spans="1:6" ht="12.75" customHeight="1" x14ac:dyDescent="0.2">
      <c r="A65" s="63">
        <v>6351</v>
      </c>
      <c r="B65" s="65" t="s">
        <v>180</v>
      </c>
      <c r="C65" s="247" t="s">
        <v>181</v>
      </c>
      <c r="D65" s="194">
        <v>21735</v>
      </c>
      <c r="E65" s="194"/>
      <c r="F65" s="45">
        <f t="shared" si="0"/>
        <v>0</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0</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v>0</v>
      </c>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0</v>
      </c>
      <c r="E74" s="60">
        <f t="shared" si="13"/>
        <v>0</v>
      </c>
      <c r="F74" s="45" t="str">
        <f t="shared" si="0"/>
        <v>-</v>
      </c>
    </row>
    <row r="75" spans="1:6" ht="12.75" customHeight="1" x14ac:dyDescent="0.2">
      <c r="A75" s="63" t="s">
        <v>200</v>
      </c>
      <c r="B75" s="65" t="s">
        <v>201</v>
      </c>
      <c r="C75" s="247" t="s">
        <v>200</v>
      </c>
      <c r="D75" s="194">
        <v>0</v>
      </c>
      <c r="E75" s="194">
        <v>0</v>
      </c>
      <c r="F75" s="45" t="str">
        <f t="shared" si="0"/>
        <v>-</v>
      </c>
    </row>
    <row r="76" spans="1:6" ht="12.75" customHeight="1" x14ac:dyDescent="0.2">
      <c r="A76" s="63" t="s">
        <v>202</v>
      </c>
      <c r="B76" s="65" t="s">
        <v>203</v>
      </c>
      <c r="C76" s="247" t="s">
        <v>202</v>
      </c>
      <c r="D76" s="194">
        <v>0</v>
      </c>
      <c r="E76" s="194">
        <v>0</v>
      </c>
      <c r="F76" s="45" t="str">
        <f t="shared" si="0"/>
        <v>-</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728615.69</v>
      </c>
      <c r="E82" s="60">
        <f t="shared" si="15"/>
        <v>773057.29</v>
      </c>
      <c r="F82" s="45">
        <f t="shared" si="0"/>
        <v>106.09945690299369</v>
      </c>
    </row>
    <row r="83" spans="1:6" ht="12.75" customHeight="1" x14ac:dyDescent="0.2">
      <c r="A83" s="63">
        <v>641</v>
      </c>
      <c r="B83" s="64" t="s">
        <v>216</v>
      </c>
      <c r="C83" s="247" t="s">
        <v>217</v>
      </c>
      <c r="D83" s="60">
        <f t="shared" ref="D83:E83" si="16">SUM(D84:D90)</f>
        <v>418.47</v>
      </c>
      <c r="E83" s="60">
        <f t="shared" si="16"/>
        <v>327.49</v>
      </c>
      <c r="F83" s="45">
        <f t="shared" si="0"/>
        <v>78.258895500274804</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418.47</v>
      </c>
      <c r="E85" s="194">
        <v>327.49</v>
      </c>
      <c r="F85" s="45">
        <f t="shared" si="0"/>
        <v>78.258895500274804</v>
      </c>
    </row>
    <row r="86" spans="1:6" ht="12.75" customHeight="1" x14ac:dyDescent="0.2">
      <c r="A86" s="63">
        <v>6414</v>
      </c>
      <c r="B86" s="64" t="s">
        <v>222</v>
      </c>
      <c r="C86" s="247" t="s">
        <v>223</v>
      </c>
      <c r="D86" s="194">
        <v>0</v>
      </c>
      <c r="E86" s="194">
        <v>0</v>
      </c>
      <c r="F86" s="45" t="str">
        <f t="shared" si="0"/>
        <v>-</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728197.22</v>
      </c>
      <c r="E91" s="60">
        <f t="shared" si="17"/>
        <v>772729.8</v>
      </c>
      <c r="F91" s="45">
        <f t="shared" si="0"/>
        <v>106.11545592003222</v>
      </c>
    </row>
    <row r="92" spans="1:6" ht="12.75" customHeight="1" x14ac:dyDescent="0.2">
      <c r="A92" s="63">
        <v>6421</v>
      </c>
      <c r="B92" s="64" t="s">
        <v>234</v>
      </c>
      <c r="C92" s="247" t="s">
        <v>235</v>
      </c>
      <c r="D92" s="194">
        <v>130235.58</v>
      </c>
      <c r="E92" s="194">
        <v>174325.78</v>
      </c>
      <c r="F92" s="45">
        <f t="shared" si="0"/>
        <v>133.85418946189668</v>
      </c>
    </row>
    <row r="93" spans="1:6" ht="12.75" customHeight="1" x14ac:dyDescent="0.2">
      <c r="A93" s="63">
        <v>6422</v>
      </c>
      <c r="B93" s="64" t="s">
        <v>236</v>
      </c>
      <c r="C93" s="247" t="s">
        <v>237</v>
      </c>
      <c r="D93" s="194">
        <v>573976.87</v>
      </c>
      <c r="E93" s="194">
        <v>569047.53</v>
      </c>
      <c r="F93" s="45">
        <f t="shared" si="0"/>
        <v>99.141195358621331</v>
      </c>
    </row>
    <row r="94" spans="1:6" ht="12.75" customHeight="1" x14ac:dyDescent="0.2">
      <c r="A94" s="63">
        <v>6423</v>
      </c>
      <c r="B94" s="64" t="s">
        <v>238</v>
      </c>
      <c r="C94" s="247" t="s">
        <v>239</v>
      </c>
      <c r="D94" s="194">
        <v>22285.35</v>
      </c>
      <c r="E94" s="194">
        <v>27827.01</v>
      </c>
      <c r="F94" s="45">
        <f t="shared" si="0"/>
        <v>124.86682955394464</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1699.42</v>
      </c>
      <c r="E97" s="194">
        <v>1529.48</v>
      </c>
      <c r="F97" s="45">
        <f t="shared" si="0"/>
        <v>90.000117687210917</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2206785.2300000004</v>
      </c>
      <c r="E106" s="60">
        <f>E107+E112+E120+E124</f>
        <v>2493016.1100000003</v>
      </c>
      <c r="F106" s="45">
        <f t="shared" si="0"/>
        <v>112.97049101601971</v>
      </c>
    </row>
    <row r="107" spans="1:6" ht="12.75" customHeight="1" x14ac:dyDescent="0.2">
      <c r="A107" s="63">
        <v>651</v>
      </c>
      <c r="B107" s="64" t="s">
        <v>264</v>
      </c>
      <c r="C107" s="247" t="s">
        <v>265</v>
      </c>
      <c r="D107" s="60">
        <f t="shared" ref="D107:E107" si="19">SUM(D108:D111)</f>
        <v>590070.41</v>
      </c>
      <c r="E107" s="60">
        <f t="shared" si="19"/>
        <v>598323.87</v>
      </c>
      <c r="F107" s="45">
        <f t="shared" si="0"/>
        <v>101.39872460305202</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374649.5</v>
      </c>
      <c r="E109" s="194">
        <v>371717.97</v>
      </c>
      <c r="F109" s="45">
        <f t="shared" si="0"/>
        <v>99.217527315530901</v>
      </c>
    </row>
    <row r="110" spans="1:6" ht="12.75" customHeight="1" x14ac:dyDescent="0.2">
      <c r="A110" s="63">
        <v>6513</v>
      </c>
      <c r="B110" s="64" t="s">
        <v>270</v>
      </c>
      <c r="C110" s="247" t="s">
        <v>271</v>
      </c>
      <c r="D110" s="194">
        <v>97.03</v>
      </c>
      <c r="E110" s="194">
        <v>39.17</v>
      </c>
      <c r="F110" s="45">
        <f t="shared" si="0"/>
        <v>40.36895805421004</v>
      </c>
    </row>
    <row r="111" spans="1:6" ht="12.75" customHeight="1" x14ac:dyDescent="0.2">
      <c r="A111" s="63">
        <v>6514</v>
      </c>
      <c r="B111" s="64" t="s">
        <v>272</v>
      </c>
      <c r="C111" s="247" t="s">
        <v>273</v>
      </c>
      <c r="D111" s="194">
        <v>215323.88</v>
      </c>
      <c r="E111" s="194">
        <v>226566.73</v>
      </c>
      <c r="F111" s="45">
        <f t="shared" si="0"/>
        <v>105.22136699375844</v>
      </c>
    </row>
    <row r="112" spans="1:6" ht="12.75" customHeight="1" x14ac:dyDescent="0.2">
      <c r="A112" s="63">
        <v>652</v>
      </c>
      <c r="B112" s="64" t="s">
        <v>274</v>
      </c>
      <c r="C112" s="247" t="s">
        <v>275</v>
      </c>
      <c r="D112" s="60">
        <f t="shared" ref="D112:E112" si="20">SUM(D113:D119)</f>
        <v>1056147.27</v>
      </c>
      <c r="E112" s="60">
        <f t="shared" si="20"/>
        <v>1024757.48</v>
      </c>
      <c r="F112" s="45">
        <f t="shared" si="0"/>
        <v>97.027896497805642</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1279.6500000000001</v>
      </c>
      <c r="E114" s="194">
        <v>120.57</v>
      </c>
      <c r="F114" s="45">
        <f t="shared" si="0"/>
        <v>9.4221076075489378</v>
      </c>
    </row>
    <row r="115" spans="1:6" ht="12.75" customHeight="1" x14ac:dyDescent="0.2">
      <c r="A115" s="63">
        <v>6524</v>
      </c>
      <c r="B115" s="64" t="s">
        <v>280</v>
      </c>
      <c r="C115" s="247" t="s">
        <v>281</v>
      </c>
      <c r="D115" s="194">
        <v>0</v>
      </c>
      <c r="E115" s="194">
        <v>0</v>
      </c>
      <c r="F115" s="45" t="str">
        <f t="shared" si="0"/>
        <v>-</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1054867.6200000001</v>
      </c>
      <c r="E117" s="194">
        <v>1024636.91</v>
      </c>
      <c r="F117" s="45">
        <f t="shared" si="0"/>
        <v>97.134170257306778</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560567.55000000005</v>
      </c>
      <c r="E120" s="60">
        <f t="shared" si="21"/>
        <v>869934.76</v>
      </c>
      <c r="F120" s="45">
        <f t="shared" si="0"/>
        <v>155.18821237511875</v>
      </c>
    </row>
    <row r="121" spans="1:6" ht="12.75" customHeight="1" x14ac:dyDescent="0.2">
      <c r="A121" s="63">
        <v>6531</v>
      </c>
      <c r="B121" s="64" t="s">
        <v>292</v>
      </c>
      <c r="C121" s="247" t="s">
        <v>293</v>
      </c>
      <c r="D121" s="194">
        <v>32308.54</v>
      </c>
      <c r="E121" s="194">
        <v>318419.34000000003</v>
      </c>
      <c r="F121" s="45">
        <f t="shared" si="0"/>
        <v>985.5578122688305</v>
      </c>
    </row>
    <row r="122" spans="1:6" ht="12.75" customHeight="1" x14ac:dyDescent="0.2">
      <c r="A122" s="63">
        <v>6532</v>
      </c>
      <c r="B122" s="64" t="s">
        <v>294</v>
      </c>
      <c r="C122" s="247" t="s">
        <v>295</v>
      </c>
      <c r="D122" s="194">
        <v>528259.01</v>
      </c>
      <c r="E122" s="194">
        <v>551515.42000000004</v>
      </c>
      <c r="F122" s="45">
        <f t="shared" si="0"/>
        <v>104.40246348093525</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21013.38</v>
      </c>
      <c r="E125" s="60">
        <f t="shared" si="22"/>
        <v>0</v>
      </c>
      <c r="F125" s="45">
        <f t="shared" si="0"/>
        <v>0</v>
      </c>
    </row>
    <row r="126" spans="1:6" ht="12.75" customHeight="1" x14ac:dyDescent="0.2">
      <c r="A126" s="63">
        <v>661</v>
      </c>
      <c r="B126" s="65" t="s">
        <v>302</v>
      </c>
      <c r="C126" s="247" t="s">
        <v>303</v>
      </c>
      <c r="D126" s="60">
        <f t="shared" ref="D126:E126" si="23">SUM(D127:D128)</f>
        <v>19813.38</v>
      </c>
      <c r="E126" s="60">
        <f t="shared" si="23"/>
        <v>0</v>
      </c>
      <c r="F126" s="45">
        <f t="shared" si="0"/>
        <v>0</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19813.38</v>
      </c>
      <c r="E128" s="194">
        <v>0</v>
      </c>
      <c r="F128" s="45">
        <f t="shared" si="0"/>
        <v>0</v>
      </c>
    </row>
    <row r="129" spans="1:6" ht="36" x14ac:dyDescent="0.2">
      <c r="A129" s="63">
        <v>663</v>
      </c>
      <c r="B129" s="182" t="s">
        <v>308</v>
      </c>
      <c r="C129" s="247" t="s">
        <v>309</v>
      </c>
      <c r="D129" s="60">
        <f t="shared" ref="D129:E129" si="24">SUM(D130:D133)</f>
        <v>1200</v>
      </c>
      <c r="E129" s="60">
        <f t="shared" si="24"/>
        <v>0</v>
      </c>
      <c r="F129" s="45">
        <f t="shared" si="0"/>
        <v>0</v>
      </c>
    </row>
    <row r="130" spans="1:6" ht="12.75" customHeight="1" x14ac:dyDescent="0.2">
      <c r="A130" s="63">
        <v>6631</v>
      </c>
      <c r="B130" s="65" t="s">
        <v>310</v>
      </c>
      <c r="C130" s="247" t="s">
        <v>311</v>
      </c>
      <c r="D130" s="194">
        <v>1200</v>
      </c>
      <c r="E130" s="194"/>
      <c r="F130" s="45">
        <f t="shared" si="0"/>
        <v>0</v>
      </c>
    </row>
    <row r="131" spans="1:6" ht="12.75" customHeight="1" x14ac:dyDescent="0.2">
      <c r="A131" s="63">
        <v>6632</v>
      </c>
      <c r="B131" s="182" t="s">
        <v>312</v>
      </c>
      <c r="C131" s="247" t="s">
        <v>313</v>
      </c>
      <c r="D131" s="194">
        <v>0</v>
      </c>
      <c r="E131" s="194">
        <v>0</v>
      </c>
      <c r="F131" s="45" t="str">
        <f t="shared" si="0"/>
        <v>-</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9883.0499999999993</v>
      </c>
      <c r="E140" s="60">
        <f t="shared" si="28"/>
        <v>7015.43</v>
      </c>
      <c r="F140" s="45">
        <f t="shared" si="26"/>
        <v>70.984463298273312</v>
      </c>
    </row>
    <row r="141" spans="1:6" ht="12.75" customHeight="1" x14ac:dyDescent="0.2">
      <c r="A141" s="63">
        <v>681</v>
      </c>
      <c r="B141" s="65" t="s">
        <v>332</v>
      </c>
      <c r="C141" s="247" t="s">
        <v>333</v>
      </c>
      <c r="D141" s="60">
        <f t="shared" ref="D141:E141" si="29">SUM(D142:D150)</f>
        <v>8146</v>
      </c>
      <c r="E141" s="60">
        <f t="shared" si="29"/>
        <v>5925.46</v>
      </c>
      <c r="F141" s="45">
        <f t="shared" si="26"/>
        <v>72.740731647434316</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8146</v>
      </c>
      <c r="E146" s="194">
        <v>5925.46</v>
      </c>
      <c r="F146" s="45">
        <f t="shared" si="26"/>
        <v>72.740731647434316</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0</v>
      </c>
      <c r="E150" s="194">
        <v>0</v>
      </c>
      <c r="F150" s="45" t="str">
        <f t="shared" si="26"/>
        <v>-</v>
      </c>
    </row>
    <row r="151" spans="1:6" ht="12.75" customHeight="1" x14ac:dyDescent="0.2">
      <c r="A151" s="63">
        <v>683</v>
      </c>
      <c r="B151" s="64" t="s">
        <v>352</v>
      </c>
      <c r="C151" s="247" t="s">
        <v>353</v>
      </c>
      <c r="D151" s="194">
        <v>1737.05</v>
      </c>
      <c r="E151" s="194">
        <v>1089.97</v>
      </c>
      <c r="F151" s="45">
        <f t="shared" si="26"/>
        <v>62.748337698972399</v>
      </c>
    </row>
    <row r="152" spans="1:6" ht="12.75" customHeight="1" x14ac:dyDescent="0.2">
      <c r="A152" s="63">
        <v>3</v>
      </c>
      <c r="B152" s="64" t="s">
        <v>354</v>
      </c>
      <c r="C152" s="247" t="s">
        <v>60</v>
      </c>
      <c r="D152" s="60">
        <f>D153+D164+D202+D221+D230+D262+D273</f>
        <v>5183818.4400000004</v>
      </c>
      <c r="E152" s="60">
        <f>E153+E164+E202+E221+E230+E262+E273</f>
        <v>5889795.0599999996</v>
      </c>
      <c r="F152" s="45">
        <f t="shared" si="26"/>
        <v>113.61885313251825</v>
      </c>
    </row>
    <row r="153" spans="1:6" ht="12.75" customHeight="1" x14ac:dyDescent="0.2">
      <c r="A153" s="63">
        <v>31</v>
      </c>
      <c r="B153" s="64" t="s">
        <v>355</v>
      </c>
      <c r="C153" s="247" t="s">
        <v>356</v>
      </c>
      <c r="D153" s="60">
        <f t="shared" ref="D153:E153" si="30">D154+D159+D160</f>
        <v>376502.19</v>
      </c>
      <c r="E153" s="60">
        <f t="shared" si="30"/>
        <v>498656.87</v>
      </c>
      <c r="F153" s="45">
        <f t="shared" si="26"/>
        <v>132.44461340317835</v>
      </c>
    </row>
    <row r="154" spans="1:6" ht="12.75" customHeight="1" x14ac:dyDescent="0.2">
      <c r="A154" s="63">
        <v>311</v>
      </c>
      <c r="B154" s="64" t="s">
        <v>357</v>
      </c>
      <c r="C154" s="247" t="s">
        <v>358</v>
      </c>
      <c r="D154" s="60">
        <f t="shared" ref="D154:E154" si="31">SUM(D155:D158)</f>
        <v>295782.62</v>
      </c>
      <c r="E154" s="60">
        <f t="shared" si="31"/>
        <v>400055.16</v>
      </c>
      <c r="F154" s="45">
        <f t="shared" si="26"/>
        <v>135.25309904956549</v>
      </c>
    </row>
    <row r="155" spans="1:6" ht="12.75" customHeight="1" x14ac:dyDescent="0.2">
      <c r="A155" s="63">
        <v>3111</v>
      </c>
      <c r="B155" s="64" t="s">
        <v>359</v>
      </c>
      <c r="C155" s="247" t="s">
        <v>360</v>
      </c>
      <c r="D155" s="194">
        <v>295782.62</v>
      </c>
      <c r="E155" s="194">
        <v>400055.16</v>
      </c>
      <c r="F155" s="45">
        <f t="shared" si="26"/>
        <v>135.25309904956549</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0</v>
      </c>
      <c r="E157" s="194">
        <v>0</v>
      </c>
      <c r="F157" s="45" t="str">
        <f t="shared" si="26"/>
        <v>-</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34478.5</v>
      </c>
      <c r="E159" s="194">
        <v>35854.99</v>
      </c>
      <c r="F159" s="45">
        <f t="shared" si="26"/>
        <v>103.99231405078527</v>
      </c>
    </row>
    <row r="160" spans="1:6" ht="12.75" customHeight="1" x14ac:dyDescent="0.2">
      <c r="A160" s="63">
        <v>313</v>
      </c>
      <c r="B160" s="65" t="s">
        <v>369</v>
      </c>
      <c r="C160" s="247" t="s">
        <v>370</v>
      </c>
      <c r="D160" s="60">
        <f t="shared" ref="D160:E160" si="32">SUM(D161:D163)</f>
        <v>46241.07</v>
      </c>
      <c r="E160" s="60">
        <f t="shared" si="32"/>
        <v>62746.720000000001</v>
      </c>
      <c r="F160" s="45">
        <f t="shared" si="26"/>
        <v>135.69478387935229</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46241.07</v>
      </c>
      <c r="E162" s="194">
        <v>62746.720000000001</v>
      </c>
      <c r="F162" s="45">
        <f t="shared" si="26"/>
        <v>135.69478387935229</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2692144.41</v>
      </c>
      <c r="E164" s="60">
        <f>E165+E170+E178+E188+E189+E194</f>
        <v>3262759.4499999997</v>
      </c>
      <c r="F164" s="45">
        <f t="shared" si="26"/>
        <v>121.19555837645424</v>
      </c>
    </row>
    <row r="165" spans="1:6" ht="12.75" customHeight="1" x14ac:dyDescent="0.2">
      <c r="A165" s="63">
        <v>321</v>
      </c>
      <c r="B165" s="64" t="s">
        <v>379</v>
      </c>
      <c r="C165" s="247" t="s">
        <v>380</v>
      </c>
      <c r="D165" s="60">
        <f t="shared" ref="D165:E165" si="33">SUM(D166:D169)</f>
        <v>17048.34</v>
      </c>
      <c r="E165" s="60">
        <f t="shared" si="33"/>
        <v>9564.42</v>
      </c>
      <c r="F165" s="45">
        <f t="shared" si="26"/>
        <v>56.101767092866517</v>
      </c>
    </row>
    <row r="166" spans="1:6" ht="12.75" customHeight="1" x14ac:dyDescent="0.2">
      <c r="A166" s="63">
        <v>3211</v>
      </c>
      <c r="B166" s="64" t="s">
        <v>381</v>
      </c>
      <c r="C166" s="247" t="s">
        <v>382</v>
      </c>
      <c r="D166" s="194">
        <v>7891.89</v>
      </c>
      <c r="E166" s="194">
        <v>3661.4</v>
      </c>
      <c r="F166" s="45">
        <f t="shared" si="26"/>
        <v>46.394463176754869</v>
      </c>
    </row>
    <row r="167" spans="1:6" ht="12.75" customHeight="1" x14ac:dyDescent="0.2">
      <c r="A167" s="63">
        <v>3212</v>
      </c>
      <c r="B167" s="64" t="s">
        <v>383</v>
      </c>
      <c r="C167" s="247" t="s">
        <v>384</v>
      </c>
      <c r="D167" s="194">
        <v>5097.7</v>
      </c>
      <c r="E167" s="194">
        <v>4918.5200000000004</v>
      </c>
      <c r="F167" s="45">
        <f t="shared" si="26"/>
        <v>96.485081507346464</v>
      </c>
    </row>
    <row r="168" spans="1:6" ht="12.75" customHeight="1" x14ac:dyDescent="0.2">
      <c r="A168" s="63">
        <v>3213</v>
      </c>
      <c r="B168" s="64" t="s">
        <v>385</v>
      </c>
      <c r="C168" s="247" t="s">
        <v>386</v>
      </c>
      <c r="D168" s="194">
        <v>4058.75</v>
      </c>
      <c r="E168" s="194">
        <v>895</v>
      </c>
      <c r="F168" s="45">
        <f t="shared" si="26"/>
        <v>22.051124114567294</v>
      </c>
    </row>
    <row r="169" spans="1:6" ht="12.75" customHeight="1" x14ac:dyDescent="0.2">
      <c r="A169" s="63">
        <v>3214</v>
      </c>
      <c r="B169" s="64" t="s">
        <v>387</v>
      </c>
      <c r="C169" s="247" t="s">
        <v>388</v>
      </c>
      <c r="D169" s="194"/>
      <c r="E169" s="194">
        <v>89.5</v>
      </c>
      <c r="F169" s="45" t="str">
        <f t="shared" si="26"/>
        <v>-</v>
      </c>
    </row>
    <row r="170" spans="1:6" ht="12.75" customHeight="1" x14ac:dyDescent="0.2">
      <c r="A170" s="63">
        <v>322</v>
      </c>
      <c r="B170" s="64" t="s">
        <v>389</v>
      </c>
      <c r="C170" s="247" t="s">
        <v>390</v>
      </c>
      <c r="D170" s="60">
        <f t="shared" ref="D170:E170" si="34">SUM(D171:D177)</f>
        <v>165663.45000000001</v>
      </c>
      <c r="E170" s="60">
        <f t="shared" si="34"/>
        <v>190158.64000000004</v>
      </c>
      <c r="F170" s="45">
        <f t="shared" si="26"/>
        <v>114.78611606845084</v>
      </c>
    </row>
    <row r="171" spans="1:6" ht="12.75" customHeight="1" x14ac:dyDescent="0.2">
      <c r="A171" s="63">
        <v>3221</v>
      </c>
      <c r="B171" s="64" t="s">
        <v>391</v>
      </c>
      <c r="C171" s="247" t="s">
        <v>392</v>
      </c>
      <c r="D171" s="194">
        <v>16504.78</v>
      </c>
      <c r="E171" s="194">
        <v>16989.990000000002</v>
      </c>
      <c r="F171" s="45">
        <f t="shared" si="26"/>
        <v>102.93981501116647</v>
      </c>
    </row>
    <row r="172" spans="1:6" ht="12.75" customHeight="1" x14ac:dyDescent="0.2">
      <c r="A172" s="63">
        <v>3222</v>
      </c>
      <c r="B172" s="64" t="s">
        <v>393</v>
      </c>
      <c r="C172" s="247" t="s">
        <v>394</v>
      </c>
      <c r="D172" s="194">
        <v>25715.39</v>
      </c>
      <c r="E172" s="194">
        <v>29271.11</v>
      </c>
      <c r="F172" s="45">
        <f t="shared" si="26"/>
        <v>113.82720619831159</v>
      </c>
    </row>
    <row r="173" spans="1:6" ht="12.75" customHeight="1" x14ac:dyDescent="0.2">
      <c r="A173" s="63">
        <v>3223</v>
      </c>
      <c r="B173" s="65" t="s">
        <v>395</v>
      </c>
      <c r="C173" s="247" t="s">
        <v>396</v>
      </c>
      <c r="D173" s="194">
        <v>107164.03</v>
      </c>
      <c r="E173" s="194">
        <v>134272.95000000001</v>
      </c>
      <c r="F173" s="45">
        <f t="shared" si="26"/>
        <v>125.2966597094193</v>
      </c>
    </row>
    <row r="174" spans="1:6" ht="12.75" customHeight="1" x14ac:dyDescent="0.2">
      <c r="A174" s="63">
        <v>3224</v>
      </c>
      <c r="B174" s="65" t="s">
        <v>397</v>
      </c>
      <c r="C174" s="247" t="s">
        <v>398</v>
      </c>
      <c r="D174" s="194">
        <v>8653.57</v>
      </c>
      <c r="E174" s="194">
        <v>4804.9399999999996</v>
      </c>
      <c r="F174" s="45">
        <f t="shared" si="26"/>
        <v>55.525522992244817</v>
      </c>
    </row>
    <row r="175" spans="1:6" ht="12.75" customHeight="1" x14ac:dyDescent="0.2">
      <c r="A175" s="63">
        <v>3225</v>
      </c>
      <c r="B175" s="65" t="s">
        <v>399</v>
      </c>
      <c r="C175" s="247" t="s">
        <v>400</v>
      </c>
      <c r="D175" s="194">
        <v>6699.5</v>
      </c>
      <c r="E175" s="194">
        <v>3797.67</v>
      </c>
      <c r="F175" s="45">
        <f t="shared" si="26"/>
        <v>56.685872080005971</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926.18</v>
      </c>
      <c r="E177" s="194">
        <v>1021.98</v>
      </c>
      <c r="F177" s="45">
        <f t="shared" si="26"/>
        <v>110.34356172666222</v>
      </c>
    </row>
    <row r="178" spans="1:6" ht="12.75" customHeight="1" x14ac:dyDescent="0.2">
      <c r="A178" s="63">
        <v>323</v>
      </c>
      <c r="B178" s="65" t="s">
        <v>405</v>
      </c>
      <c r="C178" s="247" t="s">
        <v>406</v>
      </c>
      <c r="D178" s="60">
        <f t="shared" ref="D178:E178" si="35">SUM(D179:D187)</f>
        <v>2248360.02</v>
      </c>
      <c r="E178" s="60">
        <f t="shared" si="35"/>
        <v>2701032.28</v>
      </c>
      <c r="F178" s="45">
        <f t="shared" si="26"/>
        <v>120.13344197429731</v>
      </c>
    </row>
    <row r="179" spans="1:6" ht="12.75" customHeight="1" x14ac:dyDescent="0.2">
      <c r="A179" s="63">
        <v>3231</v>
      </c>
      <c r="B179" s="65" t="s">
        <v>407</v>
      </c>
      <c r="C179" s="247" t="s">
        <v>408</v>
      </c>
      <c r="D179" s="194">
        <v>23872.5</v>
      </c>
      <c r="E179" s="194">
        <v>22424.75</v>
      </c>
      <c r="F179" s="45">
        <f t="shared" si="26"/>
        <v>93.935490627290818</v>
      </c>
    </row>
    <row r="180" spans="1:6" ht="12.75" customHeight="1" x14ac:dyDescent="0.2">
      <c r="A180" s="63">
        <v>3232</v>
      </c>
      <c r="B180" s="65" t="s">
        <v>409</v>
      </c>
      <c r="C180" s="247" t="s">
        <v>410</v>
      </c>
      <c r="D180" s="194">
        <v>1281904.1299999999</v>
      </c>
      <c r="E180" s="194">
        <v>1659827.43</v>
      </c>
      <c r="F180" s="45">
        <f t="shared" si="26"/>
        <v>129.48140123395967</v>
      </c>
    </row>
    <row r="181" spans="1:6" ht="12.75" customHeight="1" x14ac:dyDescent="0.2">
      <c r="A181" s="63">
        <v>3233</v>
      </c>
      <c r="B181" s="65" t="s">
        <v>411</v>
      </c>
      <c r="C181" s="247" t="s">
        <v>412</v>
      </c>
      <c r="D181" s="194">
        <v>82873.53</v>
      </c>
      <c r="E181" s="194">
        <v>69341.789999999994</v>
      </c>
      <c r="F181" s="45">
        <f t="shared" si="26"/>
        <v>83.671818975250602</v>
      </c>
    </row>
    <row r="182" spans="1:6" ht="12.75" customHeight="1" x14ac:dyDescent="0.2">
      <c r="A182" s="63">
        <v>3234</v>
      </c>
      <c r="B182" s="65" t="s">
        <v>413</v>
      </c>
      <c r="C182" s="247" t="s">
        <v>414</v>
      </c>
      <c r="D182" s="194">
        <v>489146.74</v>
      </c>
      <c r="E182" s="194">
        <v>574179.56000000006</v>
      </c>
      <c r="F182" s="45">
        <f t="shared" si="26"/>
        <v>117.38390814993474</v>
      </c>
    </row>
    <row r="183" spans="1:6" ht="12.75" customHeight="1" x14ac:dyDescent="0.2">
      <c r="A183" s="63">
        <v>3235</v>
      </c>
      <c r="B183" s="64" t="s">
        <v>415</v>
      </c>
      <c r="C183" s="247" t="s">
        <v>416</v>
      </c>
      <c r="D183" s="194">
        <v>8057.04</v>
      </c>
      <c r="E183" s="194">
        <v>10603.23</v>
      </c>
      <c r="F183" s="45">
        <f t="shared" si="26"/>
        <v>131.60205236662594</v>
      </c>
    </row>
    <row r="184" spans="1:6" ht="12.75" customHeight="1" x14ac:dyDescent="0.2">
      <c r="A184" s="63">
        <v>3236</v>
      </c>
      <c r="B184" s="64" t="s">
        <v>417</v>
      </c>
      <c r="C184" s="247" t="s">
        <v>418</v>
      </c>
      <c r="D184" s="194">
        <v>19952.46</v>
      </c>
      <c r="E184" s="194">
        <v>35564.480000000003</v>
      </c>
      <c r="F184" s="45">
        <f t="shared" si="26"/>
        <v>178.2460909582077</v>
      </c>
    </row>
    <row r="185" spans="1:6" ht="12.75" customHeight="1" x14ac:dyDescent="0.2">
      <c r="A185" s="63">
        <v>3237</v>
      </c>
      <c r="B185" s="64" t="s">
        <v>419</v>
      </c>
      <c r="C185" s="247" t="s">
        <v>420</v>
      </c>
      <c r="D185" s="194">
        <v>218739.22</v>
      </c>
      <c r="E185" s="194">
        <v>243417.3</v>
      </c>
      <c r="F185" s="45">
        <f t="shared" si="26"/>
        <v>111.28196397518468</v>
      </c>
    </row>
    <row r="186" spans="1:6" ht="12.75" customHeight="1" x14ac:dyDescent="0.2">
      <c r="A186" s="63">
        <v>3238</v>
      </c>
      <c r="B186" s="64" t="s">
        <v>421</v>
      </c>
      <c r="C186" s="247" t="s">
        <v>422</v>
      </c>
      <c r="D186" s="194">
        <v>40744.46</v>
      </c>
      <c r="E186" s="194">
        <v>46220.800000000003</v>
      </c>
      <c r="F186" s="45">
        <f t="shared" si="26"/>
        <v>113.44069844096597</v>
      </c>
    </row>
    <row r="187" spans="1:6" ht="12.75" customHeight="1" x14ac:dyDescent="0.2">
      <c r="A187" s="63">
        <v>3239</v>
      </c>
      <c r="B187" s="64" t="s">
        <v>423</v>
      </c>
      <c r="C187" s="247" t="s">
        <v>424</v>
      </c>
      <c r="D187" s="194">
        <v>83069.94</v>
      </c>
      <c r="E187" s="194">
        <v>39452.94</v>
      </c>
      <c r="F187" s="45">
        <f t="shared" si="26"/>
        <v>47.49364210447245</v>
      </c>
    </row>
    <row r="188" spans="1:6" ht="12.75" customHeight="1" x14ac:dyDescent="0.2">
      <c r="A188" s="63">
        <v>324</v>
      </c>
      <c r="B188" s="64" t="s">
        <v>425</v>
      </c>
      <c r="C188" s="247" t="s">
        <v>426</v>
      </c>
      <c r="D188" s="194">
        <v>3471.36</v>
      </c>
      <c r="E188" s="194">
        <v>2629.61</v>
      </c>
      <c r="F188" s="45">
        <f t="shared" si="26"/>
        <v>75.751578632005902</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257601.24</v>
      </c>
      <c r="E194" s="60">
        <f t="shared" si="36"/>
        <v>359374.5</v>
      </c>
      <c r="F194" s="45">
        <f t="shared" si="26"/>
        <v>139.50806292702629</v>
      </c>
    </row>
    <row r="195" spans="1:6" ht="12.75" customHeight="1" x14ac:dyDescent="0.2">
      <c r="A195" s="63">
        <v>3291</v>
      </c>
      <c r="B195" s="183" t="s">
        <v>439</v>
      </c>
      <c r="C195" s="247" t="s">
        <v>440</v>
      </c>
      <c r="D195" s="194">
        <v>29106.34</v>
      </c>
      <c r="E195" s="194">
        <v>63704.77</v>
      </c>
      <c r="F195" s="45">
        <f t="shared" si="26"/>
        <v>218.86905052301319</v>
      </c>
    </row>
    <row r="196" spans="1:6" ht="12.75" customHeight="1" x14ac:dyDescent="0.2">
      <c r="A196" s="63">
        <v>3292</v>
      </c>
      <c r="B196" s="64" t="s">
        <v>441</v>
      </c>
      <c r="C196" s="247" t="s">
        <v>442</v>
      </c>
      <c r="D196" s="194">
        <v>8218.16</v>
      </c>
      <c r="E196" s="194">
        <v>7087.53</v>
      </c>
      <c r="F196" s="45">
        <f t="shared" si="26"/>
        <v>86.242297545922682</v>
      </c>
    </row>
    <row r="197" spans="1:6" ht="12.75" customHeight="1" x14ac:dyDescent="0.2">
      <c r="A197" s="63">
        <v>3293</v>
      </c>
      <c r="B197" s="64" t="s">
        <v>443</v>
      </c>
      <c r="C197" s="247" t="s">
        <v>444</v>
      </c>
      <c r="D197" s="194">
        <v>14905.82</v>
      </c>
      <c r="E197" s="194">
        <v>13419.3</v>
      </c>
      <c r="F197" s="45">
        <f t="shared" si="26"/>
        <v>90.027251100576819</v>
      </c>
    </row>
    <row r="198" spans="1:6" ht="12.75" customHeight="1" x14ac:dyDescent="0.2">
      <c r="A198" s="63">
        <v>3294</v>
      </c>
      <c r="B198" s="64" t="s">
        <v>445</v>
      </c>
      <c r="C198" s="247" t="s">
        <v>446</v>
      </c>
      <c r="D198" s="194">
        <v>5855</v>
      </c>
      <c r="E198" s="194">
        <v>7248.24</v>
      </c>
      <c r="F198" s="45">
        <f t="shared" si="26"/>
        <v>123.79573014517507</v>
      </c>
    </row>
    <row r="199" spans="1:6" ht="12.75" customHeight="1" x14ac:dyDescent="0.2">
      <c r="A199" s="63">
        <v>3295</v>
      </c>
      <c r="B199" s="64" t="s">
        <v>447</v>
      </c>
      <c r="C199" s="247" t="s">
        <v>448</v>
      </c>
      <c r="D199" s="194">
        <v>11044.16</v>
      </c>
      <c r="E199" s="194">
        <v>79317.350000000006</v>
      </c>
      <c r="F199" s="45">
        <f t="shared" si="26"/>
        <v>718.18363732506589</v>
      </c>
    </row>
    <row r="200" spans="1:6" ht="12.75" customHeight="1" x14ac:dyDescent="0.2">
      <c r="A200" s="63" t="s">
        <v>449</v>
      </c>
      <c r="B200" s="64" t="s">
        <v>450</v>
      </c>
      <c r="C200" s="247" t="s">
        <v>449</v>
      </c>
      <c r="D200" s="194">
        <v>0</v>
      </c>
      <c r="E200" s="194">
        <v>0</v>
      </c>
      <c r="F200" s="45" t="str">
        <f t="shared" si="26"/>
        <v>-</v>
      </c>
    </row>
    <row r="201" spans="1:6" ht="12.75" customHeight="1" x14ac:dyDescent="0.2">
      <c r="A201" s="63">
        <v>3299</v>
      </c>
      <c r="B201" s="64" t="s">
        <v>451</v>
      </c>
      <c r="C201" s="247" t="s">
        <v>452</v>
      </c>
      <c r="D201" s="194">
        <v>188471.76</v>
      </c>
      <c r="E201" s="194">
        <v>188597.31</v>
      </c>
      <c r="F201" s="45">
        <f t="shared" si="26"/>
        <v>100.06661475438017</v>
      </c>
    </row>
    <row r="202" spans="1:6" ht="12.75" customHeight="1" x14ac:dyDescent="0.2">
      <c r="A202" s="63">
        <v>34</v>
      </c>
      <c r="B202" s="183" t="s">
        <v>453</v>
      </c>
      <c r="C202" s="247" t="s">
        <v>454</v>
      </c>
      <c r="D202" s="60">
        <f t="shared" ref="D202:E202" si="37">D203+D208+D216</f>
        <v>21071.17</v>
      </c>
      <c r="E202" s="60">
        <f t="shared" si="37"/>
        <v>22165.27</v>
      </c>
      <c r="F202" s="45">
        <f t="shared" si="26"/>
        <v>105.19240269999246</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13576.27</v>
      </c>
      <c r="E208" s="60">
        <f t="shared" si="39"/>
        <v>10107.799999999999</v>
      </c>
      <c r="F208" s="45">
        <f t="shared" si="26"/>
        <v>74.451966556351621</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13576.27</v>
      </c>
      <c r="E211" s="194">
        <v>10107.799999999999</v>
      </c>
      <c r="F211" s="45">
        <f t="shared" si="26"/>
        <v>74.451966556351621</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7494.9</v>
      </c>
      <c r="E216" s="60">
        <f t="shared" si="40"/>
        <v>12057.470000000001</v>
      </c>
      <c r="F216" s="45">
        <f t="shared" si="26"/>
        <v>160.87566211690617</v>
      </c>
    </row>
    <row r="217" spans="1:6" ht="12.75" customHeight="1" x14ac:dyDescent="0.2">
      <c r="A217" s="63">
        <v>3431</v>
      </c>
      <c r="B217" s="182" t="s">
        <v>483</v>
      </c>
      <c r="C217" s="247" t="s">
        <v>484</v>
      </c>
      <c r="D217" s="194">
        <v>6687.46</v>
      </c>
      <c r="E217" s="194">
        <v>7006.75</v>
      </c>
      <c r="F217" s="45">
        <f t="shared" si="26"/>
        <v>104.77445846405062</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0</v>
      </c>
      <c r="E219" s="194">
        <v>0</v>
      </c>
      <c r="F219" s="45" t="str">
        <f t="shared" si="26"/>
        <v>-</v>
      </c>
    </row>
    <row r="220" spans="1:6" ht="12.75" customHeight="1" x14ac:dyDescent="0.2">
      <c r="A220" s="63">
        <v>3434</v>
      </c>
      <c r="B220" s="65" t="s">
        <v>489</v>
      </c>
      <c r="C220" s="247" t="s">
        <v>490</v>
      </c>
      <c r="D220" s="194">
        <v>807.44</v>
      </c>
      <c r="E220" s="194">
        <v>5050.72</v>
      </c>
      <c r="F220" s="45">
        <f t="shared" si="26"/>
        <v>625.5226394530863</v>
      </c>
    </row>
    <row r="221" spans="1:6" ht="12.75" customHeight="1" x14ac:dyDescent="0.2">
      <c r="A221" s="63">
        <v>35</v>
      </c>
      <c r="B221" s="65" t="s">
        <v>491</v>
      </c>
      <c r="C221" s="247" t="s">
        <v>492</v>
      </c>
      <c r="D221" s="60">
        <f t="shared" ref="D221:E221" si="41">D222+D225+D229</f>
        <v>168686.55000000002</v>
      </c>
      <c r="E221" s="60">
        <f t="shared" si="41"/>
        <v>256017.55000000002</v>
      </c>
      <c r="F221" s="45">
        <f t="shared" si="26"/>
        <v>151.77116966349718</v>
      </c>
    </row>
    <row r="222" spans="1:6" ht="24" x14ac:dyDescent="0.2">
      <c r="A222" s="63">
        <v>351</v>
      </c>
      <c r="B222" s="65" t="s">
        <v>493</v>
      </c>
      <c r="C222" s="247" t="s">
        <v>494</v>
      </c>
      <c r="D222" s="60">
        <f t="shared" ref="D222:E222" si="42">SUM(D223:D224)</f>
        <v>27864.82</v>
      </c>
      <c r="E222" s="60">
        <f t="shared" si="42"/>
        <v>57176.88</v>
      </c>
      <c r="F222" s="45">
        <f t="shared" si="26"/>
        <v>205.19378915779828</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27864.82</v>
      </c>
      <c r="E224" s="194">
        <v>57176.88</v>
      </c>
      <c r="F224" s="45">
        <f t="shared" si="26"/>
        <v>205.19378915779828</v>
      </c>
    </row>
    <row r="225" spans="1:6" ht="36" x14ac:dyDescent="0.2">
      <c r="A225" s="63">
        <v>352</v>
      </c>
      <c r="B225" s="65" t="s">
        <v>499</v>
      </c>
      <c r="C225" s="247" t="s">
        <v>500</v>
      </c>
      <c r="D225" s="60">
        <f t="shared" ref="D225:E225" si="43">SUM(D226:D228)</f>
        <v>140821.73000000001</v>
      </c>
      <c r="E225" s="60">
        <f t="shared" si="43"/>
        <v>198840.67</v>
      </c>
      <c r="F225" s="45">
        <f t="shared" si="26"/>
        <v>141.20027498596986</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140821.73000000001</v>
      </c>
      <c r="E227" s="194">
        <v>194858.98</v>
      </c>
      <c r="F227" s="45">
        <f t="shared" si="26"/>
        <v>138.37280652637912</v>
      </c>
    </row>
    <row r="228" spans="1:6" ht="12.75" customHeight="1" x14ac:dyDescent="0.2">
      <c r="A228" s="63">
        <v>3523</v>
      </c>
      <c r="B228" s="64" t="s">
        <v>505</v>
      </c>
      <c r="C228" s="247" t="s">
        <v>506</v>
      </c>
      <c r="D228" s="194"/>
      <c r="E228" s="194">
        <v>3981.69</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948723.85</v>
      </c>
      <c r="E230" s="60">
        <f>E231+E234+E237+E242+E246+E250+E254+E257</f>
        <v>1064830.51</v>
      </c>
      <c r="F230" s="45">
        <f t="shared" ref="F230:F245" si="44">IF(D230&lt;&gt;0,IF(E230/D230&gt;=100,"&gt;&gt;100",E230/D230*100),"-")</f>
        <v>112.23819344269674</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280167.63999999996</v>
      </c>
      <c r="E237" s="60">
        <f t="shared" si="47"/>
        <v>253458.06</v>
      </c>
      <c r="F237" s="45">
        <f t="shared" si="44"/>
        <v>90.46657208519872</v>
      </c>
    </row>
    <row r="238" spans="1:6" ht="12" x14ac:dyDescent="0.2">
      <c r="A238" s="63">
        <v>3631</v>
      </c>
      <c r="B238" s="65" t="s">
        <v>525</v>
      </c>
      <c r="C238" s="247" t="s">
        <v>526</v>
      </c>
      <c r="D238" s="194">
        <v>278510.40999999997</v>
      </c>
      <c r="E238" s="194">
        <v>251048.7</v>
      </c>
      <c r="F238" s="45">
        <f t="shared" si="44"/>
        <v>90.139790466000903</v>
      </c>
    </row>
    <row r="239" spans="1:6" ht="12" x14ac:dyDescent="0.2">
      <c r="A239" s="63">
        <v>3632</v>
      </c>
      <c r="B239" s="65" t="s">
        <v>527</v>
      </c>
      <c r="C239" s="247" t="s">
        <v>528</v>
      </c>
      <c r="D239" s="194">
        <v>1657.23</v>
      </c>
      <c r="E239" s="194">
        <v>2409.36</v>
      </c>
      <c r="F239" s="45">
        <f t="shared" si="44"/>
        <v>145.38476855958439</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68410.7</v>
      </c>
      <c r="E246" s="60">
        <f t="shared" si="48"/>
        <v>76626.070000000007</v>
      </c>
      <c r="F246" s="45">
        <f t="shared" ref="F246:F249" si="49">IF(D246&lt;&gt;0,IF(E246/D246&gt;=100,"&gt;&gt;100",E246/D246*100),"-")</f>
        <v>112.0088962691509</v>
      </c>
    </row>
    <row r="247" spans="1:6" ht="12.75" customHeight="1" x14ac:dyDescent="0.2">
      <c r="A247" s="63" t="s">
        <v>540</v>
      </c>
      <c r="B247" s="64" t="s">
        <v>541</v>
      </c>
      <c r="C247" s="247" t="s">
        <v>540</v>
      </c>
      <c r="D247" s="194">
        <v>68410.7</v>
      </c>
      <c r="E247" s="194">
        <v>76626.070000000007</v>
      </c>
      <c r="F247" s="45">
        <f t="shared" si="49"/>
        <v>112.0088962691509</v>
      </c>
    </row>
    <row r="248" spans="1:6" ht="12.75" customHeight="1" x14ac:dyDescent="0.2">
      <c r="A248" s="63" t="s">
        <v>542</v>
      </c>
      <c r="B248" s="64" t="s">
        <v>543</v>
      </c>
      <c r="C248" s="247" t="s">
        <v>542</v>
      </c>
      <c r="D248" s="194">
        <v>0</v>
      </c>
      <c r="E248" s="194">
        <v>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600145.51</v>
      </c>
      <c r="E250" s="60">
        <f t="shared" si="50"/>
        <v>734746.38</v>
      </c>
      <c r="F250" s="45">
        <f t="shared" ref="F250:F253" si="51">IF(D250&lt;&gt;0,IF(E250/D250&gt;=100,"&gt;&gt;100",E250/D250*100),"-")</f>
        <v>122.42803916003638</v>
      </c>
    </row>
    <row r="251" spans="1:6" ht="24" x14ac:dyDescent="0.2">
      <c r="A251" s="63">
        <v>3672</v>
      </c>
      <c r="B251" s="64" t="s">
        <v>548</v>
      </c>
      <c r="C251" s="247" t="s">
        <v>549</v>
      </c>
      <c r="D251" s="194">
        <v>598740.51</v>
      </c>
      <c r="E251" s="194">
        <v>727713.92</v>
      </c>
      <c r="F251" s="45">
        <f t="shared" si="51"/>
        <v>121.54078567358005</v>
      </c>
    </row>
    <row r="252" spans="1:6" ht="24" x14ac:dyDescent="0.2">
      <c r="A252" s="63">
        <v>3673</v>
      </c>
      <c r="B252" s="64" t="s">
        <v>550</v>
      </c>
      <c r="C252" s="247" t="s">
        <v>551</v>
      </c>
      <c r="D252" s="194">
        <v>1405</v>
      </c>
      <c r="E252" s="194">
        <v>7032.46</v>
      </c>
      <c r="F252" s="45">
        <f t="shared" si="51"/>
        <v>500.53096085409254</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203394.24</v>
      </c>
      <c r="E262" s="60">
        <f t="shared" si="55"/>
        <v>279730.92</v>
      </c>
      <c r="F262" s="45">
        <f t="shared" ref="F262:F268" si="56">IF(D262&lt;&gt;0,IF(E262/D262&gt;=100,"&gt;&gt;100",E262/D262*100),"-")</f>
        <v>137.53138731952291</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203394.24</v>
      </c>
      <c r="E269" s="60">
        <f t="shared" si="58"/>
        <v>279730.92</v>
      </c>
      <c r="F269" s="45">
        <f t="shared" ref="F269:F272" si="59">IF(D269&lt;&gt;0,IF(E269/D269&gt;=100,"&gt;&gt;100",E269/D269*100),"-")</f>
        <v>137.53138731952291</v>
      </c>
    </row>
    <row r="270" spans="1:6" ht="12.75" customHeight="1" x14ac:dyDescent="0.2">
      <c r="A270" s="63">
        <v>3721</v>
      </c>
      <c r="B270" s="65" t="s">
        <v>580</v>
      </c>
      <c r="C270" s="247" t="s">
        <v>581</v>
      </c>
      <c r="D270" s="194">
        <v>165669.78</v>
      </c>
      <c r="E270" s="194">
        <v>237498.28</v>
      </c>
      <c r="F270" s="45">
        <f t="shared" si="59"/>
        <v>143.35642867395612</v>
      </c>
    </row>
    <row r="271" spans="1:6" ht="12.75" customHeight="1" x14ac:dyDescent="0.2">
      <c r="A271" s="63">
        <v>3722</v>
      </c>
      <c r="B271" s="65" t="s">
        <v>582</v>
      </c>
      <c r="C271" s="247" t="s">
        <v>583</v>
      </c>
      <c r="D271" s="194">
        <v>37724.46</v>
      </c>
      <c r="E271" s="194">
        <v>42232.639999999999</v>
      </c>
      <c r="F271" s="45">
        <f t="shared" si="59"/>
        <v>111.95028371512808</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773296.03</v>
      </c>
      <c r="E273" s="60">
        <f t="shared" si="60"/>
        <v>505634.49</v>
      </c>
      <c r="F273" s="45">
        <f t="shared" ref="F273:F277" si="61">IF(D273&lt;&gt;0,IF(E273/D273&gt;=100,"&gt;&gt;100",E273/D273*100),"-")</f>
        <v>65.386924332199143</v>
      </c>
    </row>
    <row r="274" spans="1:6" ht="12.75" customHeight="1" x14ac:dyDescent="0.2">
      <c r="A274" s="63">
        <v>381</v>
      </c>
      <c r="B274" s="64" t="s">
        <v>588</v>
      </c>
      <c r="C274" s="247" t="s">
        <v>589</v>
      </c>
      <c r="D274" s="60">
        <f t="shared" ref="D274:E274" si="62">SUM(D275:D277)</f>
        <v>310405.08</v>
      </c>
      <c r="E274" s="60">
        <f t="shared" si="62"/>
        <v>463591.44</v>
      </c>
      <c r="F274" s="45">
        <f t="shared" si="61"/>
        <v>149.3504681044524</v>
      </c>
    </row>
    <row r="275" spans="1:6" ht="12.75" customHeight="1" x14ac:dyDescent="0.2">
      <c r="A275" s="63">
        <v>3811</v>
      </c>
      <c r="B275" s="64" t="s">
        <v>590</v>
      </c>
      <c r="C275" s="247" t="s">
        <v>591</v>
      </c>
      <c r="D275" s="194">
        <v>310405.08</v>
      </c>
      <c r="E275" s="194">
        <v>463591.44</v>
      </c>
      <c r="F275" s="45">
        <f t="shared" si="61"/>
        <v>149.3504681044524</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7" t="s">
        <v>599</v>
      </c>
      <c r="D279" s="194">
        <v>0</v>
      </c>
      <c r="E279" s="194">
        <v>0</v>
      </c>
      <c r="F279" s="45" t="str">
        <f t="shared" si="64"/>
        <v>-</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462890.95</v>
      </c>
      <c r="E289" s="60">
        <f t="shared" si="67"/>
        <v>42043.05</v>
      </c>
      <c r="F289" s="45">
        <f t="shared" si="66"/>
        <v>9.0827115976235877</v>
      </c>
    </row>
    <row r="290" spans="1:6" ht="24" x14ac:dyDescent="0.2">
      <c r="A290" s="63">
        <v>3861</v>
      </c>
      <c r="B290" s="64" t="s">
        <v>619</v>
      </c>
      <c r="C290" s="247" t="s">
        <v>620</v>
      </c>
      <c r="D290" s="194">
        <v>462890.95</v>
      </c>
      <c r="E290" s="194">
        <v>42043.05</v>
      </c>
      <c r="F290" s="45">
        <f t="shared" si="66"/>
        <v>9.0827115976235877</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5183818.4400000004</v>
      </c>
      <c r="E299" s="60">
        <f>E152-E297+E298</f>
        <v>5889795.0599999996</v>
      </c>
      <c r="F299" s="45">
        <f t="shared" si="68"/>
        <v>113.61885313251825</v>
      </c>
    </row>
    <row r="300" spans="1:6" ht="12.75" customHeight="1" x14ac:dyDescent="0.2">
      <c r="A300" s="63" t="s">
        <v>629</v>
      </c>
      <c r="B300" s="64" t="s">
        <v>640</v>
      </c>
      <c r="C300" s="247" t="s">
        <v>641</v>
      </c>
      <c r="D300" s="60">
        <f>IF(D6&gt;=D299,D6-D299,0)</f>
        <v>2045243.88</v>
      </c>
      <c r="E300" s="60">
        <f>IF(E6&gt;=E299,E6-E299,0)</f>
        <v>2291628.66</v>
      </c>
      <c r="F300" s="45">
        <f t="shared" si="68"/>
        <v>112.04671884900104</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2616713.5</v>
      </c>
      <c r="E302" s="194">
        <v>2749075.78</v>
      </c>
      <c r="F302" s="45">
        <f t="shared" si="68"/>
        <v>105.05834054817235</v>
      </c>
    </row>
    <row r="303" spans="1:6" ht="12.75" customHeight="1" x14ac:dyDescent="0.2">
      <c r="A303" s="63">
        <v>92221</v>
      </c>
      <c r="B303" s="64" t="s">
        <v>646</v>
      </c>
      <c r="C303" s="247" t="s">
        <v>647</v>
      </c>
      <c r="D303" s="194">
        <v>0</v>
      </c>
      <c r="E303" s="194">
        <v>0</v>
      </c>
      <c r="F303" s="45" t="str">
        <f t="shared" si="68"/>
        <v>-</v>
      </c>
    </row>
    <row r="304" spans="1:6" ht="12.75" customHeight="1" x14ac:dyDescent="0.2">
      <c r="A304" s="63">
        <v>96</v>
      </c>
      <c r="B304" s="220" t="s">
        <v>648</v>
      </c>
      <c r="C304" s="247" t="s">
        <v>649</v>
      </c>
      <c r="D304" s="194">
        <v>537303.31000000006</v>
      </c>
      <c r="E304" s="194">
        <v>415990.55</v>
      </c>
      <c r="F304" s="45">
        <f t="shared" si="68"/>
        <v>77.421922079728105</v>
      </c>
    </row>
    <row r="305" spans="1:6" ht="12" x14ac:dyDescent="0.2">
      <c r="A305" s="63">
        <v>9661</v>
      </c>
      <c r="B305" s="220" t="s">
        <v>650</v>
      </c>
      <c r="C305" s="247" t="s">
        <v>651</v>
      </c>
      <c r="D305" s="194">
        <v>6112.37</v>
      </c>
      <c r="E305" s="194">
        <v>0</v>
      </c>
      <c r="F305" s="45">
        <f t="shared" si="68"/>
        <v>0</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0" t="s">
        <v>654</v>
      </c>
      <c r="B307" s="371"/>
      <c r="C307" s="171"/>
      <c r="D307" s="43"/>
      <c r="E307" s="43"/>
      <c r="F307" s="44"/>
    </row>
    <row r="308" spans="1:6" ht="12.75" customHeight="1" x14ac:dyDescent="0.2">
      <c r="A308" s="63">
        <v>7</v>
      </c>
      <c r="B308" s="64" t="s">
        <v>655</v>
      </c>
      <c r="C308" s="247" t="s">
        <v>656</v>
      </c>
      <c r="D308" s="60">
        <f t="shared" ref="D308:E308" si="71">D309+D321+D354+D358</f>
        <v>3737.9</v>
      </c>
      <c r="E308" s="60">
        <f t="shared" si="71"/>
        <v>1340807.29</v>
      </c>
      <c r="F308" s="45" t="str">
        <f t="shared" ref="F308:F428" si="72">IF(D308&lt;&gt;0,IF(E308/D308&gt;=100,"&gt;&gt;100",E308/D308*100),"-")</f>
        <v>&gt;&gt;100</v>
      </c>
    </row>
    <row r="309" spans="1:6" ht="12.75" customHeight="1" x14ac:dyDescent="0.2">
      <c r="A309" s="63">
        <v>71</v>
      </c>
      <c r="B309" s="64" t="s">
        <v>657</v>
      </c>
      <c r="C309" s="247" t="s">
        <v>658</v>
      </c>
      <c r="D309" s="60">
        <f t="shared" ref="D309:E309" si="73">D310+D314</f>
        <v>2520</v>
      </c>
      <c r="E309" s="60">
        <f t="shared" si="73"/>
        <v>1340000</v>
      </c>
      <c r="F309" s="45" t="str">
        <f t="shared" si="72"/>
        <v>&gt;&gt;100</v>
      </c>
    </row>
    <row r="310" spans="1:6" ht="24" x14ac:dyDescent="0.2">
      <c r="A310" s="63">
        <v>711</v>
      </c>
      <c r="B310" s="64" t="s">
        <v>659</v>
      </c>
      <c r="C310" s="247" t="s">
        <v>660</v>
      </c>
      <c r="D310" s="60">
        <f t="shared" ref="D310:E310" si="74">SUM(D311:D313)</f>
        <v>2520</v>
      </c>
      <c r="E310" s="60">
        <f t="shared" si="74"/>
        <v>1340000</v>
      </c>
      <c r="F310" s="45" t="str">
        <f t="shared" si="72"/>
        <v>&gt;&gt;100</v>
      </c>
    </row>
    <row r="311" spans="1:6" ht="12.75" customHeight="1" x14ac:dyDescent="0.2">
      <c r="A311" s="63">
        <v>7111</v>
      </c>
      <c r="B311" s="64" t="s">
        <v>661</v>
      </c>
      <c r="C311" s="247" t="s">
        <v>662</v>
      </c>
      <c r="D311" s="194">
        <v>2520</v>
      </c>
      <c r="E311" s="194">
        <v>1340000</v>
      </c>
      <c r="F311" s="45" t="str">
        <f t="shared" si="72"/>
        <v>&gt;&gt;100</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1217.9000000000001</v>
      </c>
      <c r="E321" s="60">
        <f t="shared" si="76"/>
        <v>807.29</v>
      </c>
      <c r="F321" s="45">
        <f t="shared" si="72"/>
        <v>66.285409311109277</v>
      </c>
    </row>
    <row r="322" spans="1:6" ht="12.75" customHeight="1" x14ac:dyDescent="0.2">
      <c r="A322" s="63">
        <v>721</v>
      </c>
      <c r="B322" s="64" t="s">
        <v>683</v>
      </c>
      <c r="C322" s="247" t="s">
        <v>684</v>
      </c>
      <c r="D322" s="60">
        <f t="shared" ref="D322:E322" si="77">SUM(D323:D326)</f>
        <v>1217.9000000000001</v>
      </c>
      <c r="E322" s="60">
        <f t="shared" si="77"/>
        <v>807.29</v>
      </c>
      <c r="F322" s="45">
        <f t="shared" si="72"/>
        <v>66.285409311109277</v>
      </c>
    </row>
    <row r="323" spans="1:6" ht="12.75" customHeight="1" x14ac:dyDescent="0.2">
      <c r="A323" s="63">
        <v>7211</v>
      </c>
      <c r="B323" s="64" t="s">
        <v>685</v>
      </c>
      <c r="C323" s="247" t="s">
        <v>686</v>
      </c>
      <c r="D323" s="194">
        <v>1217.9000000000001</v>
      </c>
      <c r="E323" s="194">
        <v>807.29</v>
      </c>
      <c r="F323" s="45">
        <f t="shared" si="72"/>
        <v>66.285409311109277</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2663061.8099999996</v>
      </c>
      <c r="E360" s="60">
        <f t="shared" si="86"/>
        <v>3955125.6999999997</v>
      </c>
      <c r="F360" s="45">
        <f t="shared" si="72"/>
        <v>148.51798351612427</v>
      </c>
    </row>
    <row r="361" spans="1:6" ht="12.75" customHeight="1" x14ac:dyDescent="0.2">
      <c r="A361" s="63">
        <v>41</v>
      </c>
      <c r="B361" s="64" t="s">
        <v>761</v>
      </c>
      <c r="C361" s="247" t="s">
        <v>762</v>
      </c>
      <c r="D361" s="60">
        <f t="shared" ref="D361:E361" si="87">D362+D366</f>
        <v>0</v>
      </c>
      <c r="E361" s="60">
        <f t="shared" si="87"/>
        <v>50280.32</v>
      </c>
      <c r="F361" s="45" t="str">
        <f t="shared" si="72"/>
        <v>-</v>
      </c>
    </row>
    <row r="362" spans="1:6" ht="12.75" customHeight="1" x14ac:dyDescent="0.2">
      <c r="A362" s="63">
        <v>411</v>
      </c>
      <c r="B362" s="64" t="s">
        <v>763</v>
      </c>
      <c r="C362" s="247" t="s">
        <v>764</v>
      </c>
      <c r="D362" s="60">
        <f t="shared" ref="D362:E362" si="88">SUM(D363:D365)</f>
        <v>0</v>
      </c>
      <c r="E362" s="60">
        <f t="shared" si="88"/>
        <v>33547.82</v>
      </c>
      <c r="F362" s="45" t="str">
        <f t="shared" si="72"/>
        <v>-</v>
      </c>
    </row>
    <row r="363" spans="1:6" ht="12.75" customHeight="1" x14ac:dyDescent="0.2">
      <c r="A363" s="63">
        <v>4111</v>
      </c>
      <c r="B363" s="64" t="s">
        <v>661</v>
      </c>
      <c r="C363" s="247" t="s">
        <v>765</v>
      </c>
      <c r="D363" s="194">
        <v>0</v>
      </c>
      <c r="E363" s="194">
        <v>33547.82</v>
      </c>
      <c r="F363" s="45" t="str">
        <f t="shared" si="72"/>
        <v>-</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16732.5</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c r="E369" s="194">
        <v>1875</v>
      </c>
      <c r="F369" s="45" t="str">
        <f t="shared" si="72"/>
        <v>-</v>
      </c>
    </row>
    <row r="370" spans="1:6" ht="12.75" customHeight="1" x14ac:dyDescent="0.2">
      <c r="A370" s="63">
        <v>4124</v>
      </c>
      <c r="B370" s="64" t="s">
        <v>675</v>
      </c>
      <c r="C370" s="247" t="s">
        <v>774</v>
      </c>
      <c r="D370" s="194"/>
      <c r="E370" s="194">
        <v>14857.5</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2663061.8099999996</v>
      </c>
      <c r="E373" s="60">
        <f t="shared" si="90"/>
        <v>3901664.13</v>
      </c>
      <c r="F373" s="45">
        <f t="shared" si="72"/>
        <v>146.51046082929636</v>
      </c>
    </row>
    <row r="374" spans="1:6" ht="12.75" customHeight="1" x14ac:dyDescent="0.2">
      <c r="A374" s="63">
        <v>421</v>
      </c>
      <c r="B374" s="64" t="s">
        <v>779</v>
      </c>
      <c r="C374" s="247" t="s">
        <v>780</v>
      </c>
      <c r="D374" s="60">
        <f t="shared" ref="D374:E374" si="91">SUM(D375:D378)</f>
        <v>2540194.1199999996</v>
      </c>
      <c r="E374" s="60">
        <f t="shared" si="91"/>
        <v>3778407.78</v>
      </c>
      <c r="F374" s="45">
        <f t="shared" si="72"/>
        <v>148.74484395704371</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1888346.27</v>
      </c>
      <c r="E376" s="194">
        <v>1465322.61</v>
      </c>
      <c r="F376" s="45">
        <f t="shared" si="72"/>
        <v>77.598194424373247</v>
      </c>
    </row>
    <row r="377" spans="1:6" ht="12.75" customHeight="1" x14ac:dyDescent="0.2">
      <c r="A377" s="63">
        <v>4213</v>
      </c>
      <c r="B377" s="64" t="s">
        <v>689</v>
      </c>
      <c r="C377" s="247" t="s">
        <v>783</v>
      </c>
      <c r="D377" s="194">
        <v>218154.74</v>
      </c>
      <c r="E377" s="194">
        <v>775656.02</v>
      </c>
      <c r="F377" s="45">
        <f t="shared" si="72"/>
        <v>355.55313627382105</v>
      </c>
    </row>
    <row r="378" spans="1:6" ht="12.75" customHeight="1" x14ac:dyDescent="0.2">
      <c r="A378" s="63">
        <v>4214</v>
      </c>
      <c r="B378" s="64" t="s">
        <v>691</v>
      </c>
      <c r="C378" s="247" t="s">
        <v>784</v>
      </c>
      <c r="D378" s="194">
        <v>433693.11</v>
      </c>
      <c r="E378" s="194">
        <v>1537429.15</v>
      </c>
      <c r="F378" s="45">
        <f t="shared" si="72"/>
        <v>354.49701979355865</v>
      </c>
    </row>
    <row r="379" spans="1:6" ht="12.75" customHeight="1" x14ac:dyDescent="0.2">
      <c r="A379" s="63">
        <v>422</v>
      </c>
      <c r="B379" s="64" t="s">
        <v>785</v>
      </c>
      <c r="C379" s="247" t="s">
        <v>786</v>
      </c>
      <c r="D379" s="60">
        <f t="shared" ref="D379:E379" si="92">SUM(D380:D387)</f>
        <v>93612.89</v>
      </c>
      <c r="E379" s="60">
        <f t="shared" si="92"/>
        <v>17756.349999999999</v>
      </c>
      <c r="F379" s="45">
        <f t="shared" si="72"/>
        <v>18.967847269750994</v>
      </c>
    </row>
    <row r="380" spans="1:6" ht="12.75" customHeight="1" x14ac:dyDescent="0.2">
      <c r="A380" s="63">
        <v>4221</v>
      </c>
      <c r="B380" s="64" t="s">
        <v>695</v>
      </c>
      <c r="C380" s="247" t="s">
        <v>787</v>
      </c>
      <c r="D380" s="194">
        <v>2437.5</v>
      </c>
      <c r="E380" s="194">
        <v>7127.75</v>
      </c>
      <c r="F380" s="45">
        <f t="shared" si="72"/>
        <v>292.42051282051278</v>
      </c>
    </row>
    <row r="381" spans="1:6" ht="12.75" customHeight="1" x14ac:dyDescent="0.2">
      <c r="A381" s="63">
        <v>4222</v>
      </c>
      <c r="B381" s="64" t="s">
        <v>788</v>
      </c>
      <c r="C381" s="247" t="s">
        <v>789</v>
      </c>
      <c r="D381" s="194">
        <v>1519.9</v>
      </c>
      <c r="E381" s="194">
        <v>170</v>
      </c>
      <c r="F381" s="45">
        <f t="shared" si="72"/>
        <v>11.184946378051187</v>
      </c>
    </row>
    <row r="382" spans="1:6" ht="12.75" customHeight="1" x14ac:dyDescent="0.2">
      <c r="A382" s="63">
        <v>4223</v>
      </c>
      <c r="B382" s="64" t="s">
        <v>699</v>
      </c>
      <c r="C382" s="247" t="s">
        <v>790</v>
      </c>
      <c r="D382" s="194"/>
      <c r="E382" s="194">
        <v>5748.6</v>
      </c>
      <c r="F382" s="45" t="str">
        <f t="shared" si="72"/>
        <v>-</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v>89655.49</v>
      </c>
      <c r="E386" s="194">
        <v>4710</v>
      </c>
      <c r="F386" s="45">
        <f t="shared" si="72"/>
        <v>5.2534429291502391</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0</v>
      </c>
      <c r="F388" s="45" t="str">
        <f t="shared" si="72"/>
        <v>-</v>
      </c>
    </row>
    <row r="389" spans="1:6" ht="12.75" customHeight="1" x14ac:dyDescent="0.2">
      <c r="A389" s="63">
        <v>4231</v>
      </c>
      <c r="B389" s="64" t="s">
        <v>713</v>
      </c>
      <c r="C389" s="247" t="s">
        <v>798</v>
      </c>
      <c r="D389" s="194">
        <v>0</v>
      </c>
      <c r="E389" s="194">
        <v>0</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0</v>
      </c>
      <c r="E393" s="60">
        <f t="shared" si="94"/>
        <v>0</v>
      </c>
      <c r="F393" s="45" t="str">
        <f t="shared" si="72"/>
        <v>-</v>
      </c>
    </row>
    <row r="394" spans="1:6" ht="12.75" customHeight="1" x14ac:dyDescent="0.2">
      <c r="A394" s="63">
        <v>4241</v>
      </c>
      <c r="B394" s="64" t="s">
        <v>804</v>
      </c>
      <c r="C394" s="247" t="s">
        <v>805</v>
      </c>
      <c r="D394" s="194">
        <v>0</v>
      </c>
      <c r="E394" s="194">
        <v>0</v>
      </c>
      <c r="F394" s="45" t="str">
        <f t="shared" si="72"/>
        <v>-</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29254.799999999999</v>
      </c>
      <c r="E401" s="60">
        <f t="shared" si="96"/>
        <v>105500</v>
      </c>
      <c r="F401" s="45">
        <f t="shared" si="72"/>
        <v>360.62458126529668</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c r="E403" s="194">
        <v>1875</v>
      </c>
      <c r="F403" s="45" t="str">
        <f t="shared" si="72"/>
        <v>-</v>
      </c>
    </row>
    <row r="404" spans="1:6" ht="12.75" customHeight="1" x14ac:dyDescent="0.2">
      <c r="A404" s="63">
        <v>4263</v>
      </c>
      <c r="B404" s="64" t="s">
        <v>743</v>
      </c>
      <c r="C404" s="247" t="s">
        <v>818</v>
      </c>
      <c r="D404" s="194">
        <v>0</v>
      </c>
      <c r="E404" s="194">
        <v>0</v>
      </c>
      <c r="F404" s="45" t="str">
        <f t="shared" si="72"/>
        <v>-</v>
      </c>
    </row>
    <row r="405" spans="1:6" ht="12.75" customHeight="1" x14ac:dyDescent="0.2">
      <c r="A405" s="63">
        <v>4264</v>
      </c>
      <c r="B405" s="64" t="s">
        <v>745</v>
      </c>
      <c r="C405" s="247" t="s">
        <v>819</v>
      </c>
      <c r="D405" s="194">
        <v>29254.799999999999</v>
      </c>
      <c r="E405" s="194">
        <v>103625</v>
      </c>
      <c r="F405" s="45">
        <f t="shared" si="72"/>
        <v>354.21537662195607</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0</v>
      </c>
      <c r="E412" s="60">
        <f t="shared" si="100"/>
        <v>3181.25</v>
      </c>
      <c r="F412" s="45" t="str">
        <f t="shared" si="72"/>
        <v>-</v>
      </c>
    </row>
    <row r="413" spans="1:6" ht="12.75" customHeight="1" x14ac:dyDescent="0.2">
      <c r="A413" s="63">
        <v>451</v>
      </c>
      <c r="B413" s="64" t="s">
        <v>832</v>
      </c>
      <c r="C413" s="247" t="s">
        <v>833</v>
      </c>
      <c r="D413" s="194"/>
      <c r="E413" s="194">
        <v>3181.25</v>
      </c>
      <c r="F413" s="45" t="str">
        <f t="shared" si="72"/>
        <v>-</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2659323.9099999997</v>
      </c>
      <c r="E418" s="60">
        <f t="shared" si="102"/>
        <v>2614318.4099999997</v>
      </c>
      <c r="F418" s="45">
        <f t="shared" si="72"/>
        <v>98.307633762447537</v>
      </c>
    </row>
    <row r="419" spans="1:6" ht="12.75" customHeight="1" x14ac:dyDescent="0.2">
      <c r="A419" s="63">
        <v>92212</v>
      </c>
      <c r="B419" s="64" t="s">
        <v>844</v>
      </c>
      <c r="C419" s="247" t="s">
        <v>845</v>
      </c>
      <c r="D419" s="194">
        <v>1342649.6</v>
      </c>
      <c r="E419" s="194">
        <v>471911.54</v>
      </c>
      <c r="F419" s="45">
        <f t="shared" si="72"/>
        <v>35.147780925119996</v>
      </c>
    </row>
    <row r="420" spans="1:6" ht="12.75" customHeight="1" x14ac:dyDescent="0.2">
      <c r="A420" s="63">
        <v>92222</v>
      </c>
      <c r="B420" s="64" t="s">
        <v>846</v>
      </c>
      <c r="C420" s="247" t="s">
        <v>847</v>
      </c>
      <c r="D420" s="194">
        <v>0</v>
      </c>
      <c r="E420" s="194">
        <v>0</v>
      </c>
      <c r="F420" s="45" t="str">
        <f t="shared" si="72"/>
        <v>-</v>
      </c>
    </row>
    <row r="421" spans="1:6" ht="12.75" customHeight="1" x14ac:dyDescent="0.2">
      <c r="A421" s="63">
        <v>97</v>
      </c>
      <c r="B421" s="220" t="s">
        <v>848</v>
      </c>
      <c r="C421" s="247" t="s">
        <v>849</v>
      </c>
      <c r="D421" s="194">
        <v>10999.1</v>
      </c>
      <c r="E421" s="194">
        <v>9129.44</v>
      </c>
      <c r="F421" s="45">
        <f t="shared" si="72"/>
        <v>83.001700139102297</v>
      </c>
    </row>
    <row r="422" spans="1:6" ht="12.75" customHeight="1" x14ac:dyDescent="0.2">
      <c r="A422" s="63" t="s">
        <v>629</v>
      </c>
      <c r="B422" s="64" t="s">
        <v>850</v>
      </c>
      <c r="C422" s="247" t="s">
        <v>851</v>
      </c>
      <c r="D422" s="60">
        <f>D6+D308</f>
        <v>7232800.2200000007</v>
      </c>
      <c r="E422" s="60">
        <f>E6+E308</f>
        <v>9522231.0099999998</v>
      </c>
      <c r="F422" s="45">
        <f t="shared" si="72"/>
        <v>131.65344984463013</v>
      </c>
    </row>
    <row r="423" spans="1:6" ht="12.75" customHeight="1" x14ac:dyDescent="0.2">
      <c r="A423" s="63" t="s">
        <v>629</v>
      </c>
      <c r="B423" s="64" t="s">
        <v>852</v>
      </c>
      <c r="C423" s="247" t="s">
        <v>853</v>
      </c>
      <c r="D423" s="60">
        <f t="shared" ref="D423:E423" si="103">D299+D360</f>
        <v>7846880.25</v>
      </c>
      <c r="E423" s="60">
        <f t="shared" si="103"/>
        <v>9844920.7599999998</v>
      </c>
      <c r="F423" s="45">
        <f t="shared" si="72"/>
        <v>125.46286481178299</v>
      </c>
    </row>
    <row r="424" spans="1:6" ht="12.75" customHeight="1" x14ac:dyDescent="0.2">
      <c r="A424" s="63" t="s">
        <v>629</v>
      </c>
      <c r="B424" s="64" t="s">
        <v>854</v>
      </c>
      <c r="C424" s="247" t="s">
        <v>855</v>
      </c>
      <c r="D424" s="60">
        <f t="shared" ref="D424:E424" si="104">IF(D422&gt;=D423,D422-D423,0)</f>
        <v>0</v>
      </c>
      <c r="E424" s="60">
        <f t="shared" si="104"/>
        <v>0</v>
      </c>
      <c r="F424" s="45" t="str">
        <f t="shared" si="72"/>
        <v>-</v>
      </c>
    </row>
    <row r="425" spans="1:6" ht="12.75" customHeight="1" x14ac:dyDescent="0.2">
      <c r="A425" s="63" t="s">
        <v>629</v>
      </c>
      <c r="B425" s="64" t="s">
        <v>856</v>
      </c>
      <c r="C425" s="247" t="s">
        <v>857</v>
      </c>
      <c r="D425" s="60">
        <f t="shared" ref="D425:E425" si="105">IF(D423&gt;=D422,D423-D422,0)</f>
        <v>614080.02999999933</v>
      </c>
      <c r="E425" s="60">
        <f t="shared" si="105"/>
        <v>322689.75</v>
      </c>
      <c r="F425" s="45">
        <f t="shared" si="72"/>
        <v>52.548484600614728</v>
      </c>
    </row>
    <row r="426" spans="1:6" ht="12.75" customHeight="1" x14ac:dyDescent="0.2">
      <c r="A426" s="251" t="s">
        <v>858</v>
      </c>
      <c r="B426" s="183" t="s">
        <v>859</v>
      </c>
      <c r="C426" s="252" t="s">
        <v>860</v>
      </c>
      <c r="D426" s="60">
        <f t="shared" ref="D426:E426" si="106">IF(D302-D303+D419-D420&gt;=0,D302-D303+D419-D420,0)</f>
        <v>3959363.1</v>
      </c>
      <c r="E426" s="60">
        <f t="shared" si="106"/>
        <v>3220987.32</v>
      </c>
      <c r="F426" s="45">
        <f t="shared" si="72"/>
        <v>81.351147612604663</v>
      </c>
    </row>
    <row r="427" spans="1:6" ht="12.75" customHeight="1" x14ac:dyDescent="0.2">
      <c r="A427" s="251" t="s">
        <v>858</v>
      </c>
      <c r="B427" s="64" t="s">
        <v>861</v>
      </c>
      <c r="C427" s="252" t="s">
        <v>862</v>
      </c>
      <c r="D427" s="60">
        <f t="shared" ref="D427:E427" si="107">IF(D303-D302+D420-D419&gt;=0,D303-D302+D420-D419,0)</f>
        <v>0</v>
      </c>
      <c r="E427" s="60">
        <f t="shared" si="107"/>
        <v>0</v>
      </c>
      <c r="F427" s="45" t="str">
        <f t="shared" si="72"/>
        <v>-</v>
      </c>
    </row>
    <row r="428" spans="1:6" ht="24" x14ac:dyDescent="0.2">
      <c r="A428" s="249" t="s">
        <v>863</v>
      </c>
      <c r="B428" s="243" t="s">
        <v>864</v>
      </c>
      <c r="C428" s="250" t="s">
        <v>865</v>
      </c>
      <c r="D428" s="81">
        <f t="shared" ref="D428:E428" si="108">D304+D421</f>
        <v>548302.41</v>
      </c>
      <c r="E428" s="81">
        <f t="shared" si="108"/>
        <v>425119.99</v>
      </c>
      <c r="F428" s="61">
        <f t="shared" si="72"/>
        <v>77.533853991267335</v>
      </c>
    </row>
    <row r="429" spans="1:6" s="55" customFormat="1" ht="20.100000000000001" customHeight="1" x14ac:dyDescent="0.2">
      <c r="A429" s="370" t="s">
        <v>866</v>
      </c>
      <c r="B429" s="371"/>
      <c r="C429" s="171"/>
      <c r="D429" s="43"/>
      <c r="E429" s="43"/>
      <c r="F429" s="44"/>
    </row>
    <row r="430" spans="1:6" ht="12.75" customHeight="1" x14ac:dyDescent="0.2">
      <c r="A430" s="63">
        <v>8</v>
      </c>
      <c r="B430" s="64" t="s">
        <v>867</v>
      </c>
      <c r="C430" s="247" t="s">
        <v>868</v>
      </c>
      <c r="D430" s="60">
        <f>D431+D466+D479+D491+D522</f>
        <v>0</v>
      </c>
      <c r="E430" s="60">
        <f>E431+E466+E479+E491+E522</f>
        <v>522930.92</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522930.92</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522930.92</v>
      </c>
      <c r="F502" s="45" t="str">
        <f t="shared" si="109"/>
        <v>-</v>
      </c>
    </row>
    <row r="503" spans="1:6" ht="12.75" customHeight="1" x14ac:dyDescent="0.2">
      <c r="A503" s="63">
        <v>8443</v>
      </c>
      <c r="B503" s="64" t="s">
        <v>1013</v>
      </c>
      <c r="C503" s="247" t="s">
        <v>1014</v>
      </c>
      <c r="D503" s="194"/>
      <c r="E503" s="194">
        <v>522930.92</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119831.09000000001</v>
      </c>
      <c r="E535" s="60">
        <f>E536+E571+E584+E597+E629</f>
        <v>78709.52</v>
      </c>
      <c r="F535" s="45">
        <f t="shared" si="109"/>
        <v>65.683721978995607</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13026.28</v>
      </c>
      <c r="E584" s="60">
        <f t="shared" si="147"/>
        <v>10526.28</v>
      </c>
      <c r="F584" s="45">
        <f t="shared" si="109"/>
        <v>80.808028078622598</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13026.28</v>
      </c>
      <c r="E589" s="60">
        <f t="shared" si="149"/>
        <v>10526.28</v>
      </c>
      <c r="F589" s="45">
        <f t="shared" si="109"/>
        <v>80.808028078622598</v>
      </c>
    </row>
    <row r="590" spans="1:6" ht="12.75" customHeight="1" x14ac:dyDescent="0.2">
      <c r="A590" s="63">
        <v>5321</v>
      </c>
      <c r="B590" s="65" t="s">
        <v>1179</v>
      </c>
      <c r="C590" s="247" t="s">
        <v>1180</v>
      </c>
      <c r="D590" s="194">
        <v>13026.28</v>
      </c>
      <c r="E590" s="194">
        <v>10526.28</v>
      </c>
      <c r="F590" s="45">
        <f t="shared" si="109"/>
        <v>80.808028078622598</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106804.81000000001</v>
      </c>
      <c r="E597" s="60">
        <f t="shared" si="152"/>
        <v>68183.240000000005</v>
      </c>
      <c r="F597" s="45">
        <f t="shared" si="109"/>
        <v>63.839109867804645</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80568.320000000007</v>
      </c>
      <c r="E609" s="60">
        <f t="shared" si="156"/>
        <v>68183.240000000005</v>
      </c>
      <c r="F609" s="45">
        <f t="shared" si="109"/>
        <v>84.627853727122528</v>
      </c>
    </row>
    <row r="610" spans="1:6" ht="24" x14ac:dyDescent="0.2">
      <c r="A610" s="63">
        <v>5443</v>
      </c>
      <c r="B610" s="64" t="s">
        <v>1217</v>
      </c>
      <c r="C610" s="247" t="s">
        <v>1218</v>
      </c>
      <c r="D610" s="194">
        <v>80568.320000000007</v>
      </c>
      <c r="E610" s="194">
        <v>68183.240000000005</v>
      </c>
      <c r="F610" s="45">
        <f t="shared" si="109"/>
        <v>84.627853727122528</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26236.49</v>
      </c>
      <c r="E621" s="60">
        <f t="shared" si="158"/>
        <v>0</v>
      </c>
      <c r="F621" s="45">
        <f t="shared" si="109"/>
        <v>0</v>
      </c>
    </row>
    <row r="622" spans="1:6" ht="12.75" customHeight="1" x14ac:dyDescent="0.2">
      <c r="A622" s="63">
        <v>5471</v>
      </c>
      <c r="B622" s="64" t="s">
        <v>1241</v>
      </c>
      <c r="C622" s="247" t="s">
        <v>1242</v>
      </c>
      <c r="D622" s="194">
        <v>26236.49</v>
      </c>
      <c r="E622" s="194">
        <v>0</v>
      </c>
      <c r="F622" s="45">
        <f t="shared" si="109"/>
        <v>0</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444221.39999999997</v>
      </c>
      <c r="F639" s="45" t="str">
        <f t="shared" si="109"/>
        <v>-</v>
      </c>
    </row>
    <row r="640" spans="1:6" ht="12.75" customHeight="1" x14ac:dyDescent="0.2">
      <c r="A640" s="63" t="s">
        <v>629</v>
      </c>
      <c r="B640" s="64" t="s">
        <v>1277</v>
      </c>
      <c r="C640" s="247" t="s">
        <v>1278</v>
      </c>
      <c r="D640" s="60">
        <f>IF(D535-D430&gt;=0,D535-D430,0)</f>
        <v>119831.09000000001</v>
      </c>
      <c r="E640" s="60">
        <f>IF(E535-E430&gt;=0,E535-E430,0)</f>
        <v>0</v>
      </c>
      <c r="F640" s="45">
        <f t="shared" si="109"/>
        <v>0</v>
      </c>
    </row>
    <row r="641" spans="1:6" ht="12.75" customHeight="1" x14ac:dyDescent="0.2">
      <c r="A641" s="63">
        <v>92213</v>
      </c>
      <c r="B641" s="64" t="s">
        <v>1279</v>
      </c>
      <c r="C641" s="247" t="s">
        <v>1280</v>
      </c>
      <c r="D641" s="194">
        <v>204022.82</v>
      </c>
      <c r="E641" s="194">
        <v>204022.82</v>
      </c>
      <c r="F641" s="45">
        <f t="shared" si="109"/>
        <v>100</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7232800.2200000007</v>
      </c>
      <c r="E643" s="60">
        <f>E422+E430</f>
        <v>10045161.93</v>
      </c>
      <c r="F643" s="45">
        <f t="shared" si="109"/>
        <v>138.88344243524534</v>
      </c>
    </row>
    <row r="644" spans="1:6" ht="12.75" customHeight="1" x14ac:dyDescent="0.2">
      <c r="A644" s="63" t="s">
        <v>629</v>
      </c>
      <c r="B644" s="64" t="s">
        <v>1285</v>
      </c>
      <c r="C644" s="247" t="s">
        <v>1286</v>
      </c>
      <c r="D644" s="60">
        <f>D423+D535</f>
        <v>7966711.3399999999</v>
      </c>
      <c r="E644" s="60">
        <f>E423+E535</f>
        <v>9923630.2799999993</v>
      </c>
      <c r="F644" s="45">
        <f t="shared" si="109"/>
        <v>124.56369832523642</v>
      </c>
    </row>
    <row r="645" spans="1:6" ht="12.75" customHeight="1" x14ac:dyDescent="0.2">
      <c r="A645" s="63" t="s">
        <v>629</v>
      </c>
      <c r="B645" s="64" t="s">
        <v>1287</v>
      </c>
      <c r="C645" s="247" t="s">
        <v>1288</v>
      </c>
      <c r="D645" s="60">
        <f t="shared" ref="D645:E645" si="163">IF(D643&gt;=D644,D643-D644,0)</f>
        <v>0</v>
      </c>
      <c r="E645" s="60">
        <f t="shared" si="163"/>
        <v>121531.65000000037</v>
      </c>
      <c r="F645" s="45" t="str">
        <f t="shared" si="109"/>
        <v>-</v>
      </c>
    </row>
    <row r="646" spans="1:6" ht="12.75" customHeight="1" x14ac:dyDescent="0.2">
      <c r="A646" s="63" t="s">
        <v>629</v>
      </c>
      <c r="B646" s="64" t="s">
        <v>1289</v>
      </c>
      <c r="C646" s="247" t="s">
        <v>1290</v>
      </c>
      <c r="D646" s="60">
        <f t="shared" ref="D646:E646" si="164">IF(D644&gt;=D643,D644-D643,0)</f>
        <v>733911.11999999918</v>
      </c>
      <c r="E646" s="60">
        <f t="shared" si="164"/>
        <v>0</v>
      </c>
      <c r="F646" s="45">
        <f t="shared" si="109"/>
        <v>0</v>
      </c>
    </row>
    <row r="647" spans="1:6" ht="24" x14ac:dyDescent="0.2">
      <c r="A647" s="251" t="s">
        <v>1291</v>
      </c>
      <c r="B647" s="64" t="s">
        <v>1292</v>
      </c>
      <c r="C647" s="252" t="s">
        <v>1291</v>
      </c>
      <c r="D647" s="60">
        <f>IF(D426-D427+D641-D642&gt;=0,D426-D427+D641-D642,0)</f>
        <v>4163385.92</v>
      </c>
      <c r="E647" s="60">
        <f>IF(E426-E427+E641-E642&gt;=0,E426-E427+E641-E642,0)</f>
        <v>3425010.1399999997</v>
      </c>
      <c r="F647" s="45">
        <f t="shared" si="109"/>
        <v>82.265017123370569</v>
      </c>
    </row>
    <row r="648" spans="1:6" ht="24" x14ac:dyDescent="0.2">
      <c r="A648" s="251" t="s">
        <v>1293</v>
      </c>
      <c r="B648" s="64" t="s">
        <v>1294</v>
      </c>
      <c r="C648" s="252" t="s">
        <v>1293</v>
      </c>
      <c r="D648" s="60">
        <f>IF(D427-D426+D642-D641&gt;=0,D427-D426+D642-D641,0)</f>
        <v>0</v>
      </c>
      <c r="E648" s="60">
        <f>IF(E427-E426+E642-E641&gt;=0,E427-E426+E642-E641,0)</f>
        <v>0</v>
      </c>
      <c r="F648" s="45" t="str">
        <f t="shared" si="109"/>
        <v>-</v>
      </c>
    </row>
    <row r="649" spans="1:6" ht="24" x14ac:dyDescent="0.2">
      <c r="A649" s="63" t="s">
        <v>629</v>
      </c>
      <c r="B649" s="64" t="s">
        <v>1295</v>
      </c>
      <c r="C649" s="247" t="s">
        <v>1296</v>
      </c>
      <c r="D649" s="60">
        <f t="shared" ref="D649:E649" si="165">IF(D645+D647-D646-D648&gt;=0,D645+D647-D646-D648,0)</f>
        <v>3429474.8000000007</v>
      </c>
      <c r="E649" s="60">
        <f t="shared" si="165"/>
        <v>3546541.79</v>
      </c>
      <c r="F649" s="45">
        <f t="shared" si="109"/>
        <v>103.41355446029226</v>
      </c>
    </row>
    <row r="650" spans="1:6" ht="24" x14ac:dyDescent="0.2">
      <c r="A650" s="63" t="s">
        <v>629</v>
      </c>
      <c r="B650" s="64" t="s">
        <v>1297</v>
      </c>
      <c r="C650" s="247" t="s">
        <v>1298</v>
      </c>
      <c r="D650" s="60">
        <f t="shared" ref="D650:E650" si="166">IF(D646+D648-D645-D647&gt;=0,D646+D648-D645-D647,0)</f>
        <v>0</v>
      </c>
      <c r="E650" s="60">
        <f t="shared" si="166"/>
        <v>0</v>
      </c>
      <c r="F650" s="45" t="str">
        <f t="shared" si="109"/>
        <v>-</v>
      </c>
    </row>
    <row r="651" spans="1:6" ht="24" x14ac:dyDescent="0.2">
      <c r="A651" s="249" t="s">
        <v>1299</v>
      </c>
      <c r="B651" s="184" t="s">
        <v>1300</v>
      </c>
      <c r="C651" s="250" t="s">
        <v>1299</v>
      </c>
      <c r="D651" s="196">
        <v>0</v>
      </c>
      <c r="E651" s="196">
        <v>0</v>
      </c>
      <c r="F651" s="61" t="str">
        <f t="shared" si="109"/>
        <v>-</v>
      </c>
    </row>
    <row r="652" spans="1:6" s="55" customFormat="1" ht="20.100000000000001" customHeight="1" x14ac:dyDescent="0.2">
      <c r="A652" s="370" t="s">
        <v>1301</v>
      </c>
      <c r="B652" s="371"/>
      <c r="C652" s="171"/>
      <c r="D652" s="43"/>
      <c r="E652" s="43"/>
      <c r="F652" s="44"/>
    </row>
    <row r="653" spans="1:6" ht="12.75" customHeight="1" x14ac:dyDescent="0.2">
      <c r="A653" s="63">
        <v>11</v>
      </c>
      <c r="B653" s="64" t="s">
        <v>1302</v>
      </c>
      <c r="C653" s="247" t="s">
        <v>1303</v>
      </c>
      <c r="D653" s="194">
        <v>4721664</v>
      </c>
      <c r="E653" s="194">
        <v>4168025.17</v>
      </c>
      <c r="F653" s="45">
        <f t="shared" ref="F653:F740" si="167">IF(D653&lt;&gt;0,IF(E653/D653&gt;=100,"&gt;&gt;100",E653/D653*100),"-")</f>
        <v>88.27449750765831</v>
      </c>
    </row>
    <row r="654" spans="1:6" ht="12.75" customHeight="1" x14ac:dyDescent="0.2">
      <c r="A654" s="63" t="s">
        <v>1304</v>
      </c>
      <c r="B654" s="64" t="s">
        <v>1305</v>
      </c>
      <c r="C654" s="247" t="s">
        <v>1304</v>
      </c>
      <c r="D654" s="194">
        <v>7898167.0499999998</v>
      </c>
      <c r="E654" s="194">
        <v>10994046.609999999</v>
      </c>
      <c r="F654" s="45">
        <f t="shared" si="167"/>
        <v>139.19744341188633</v>
      </c>
    </row>
    <row r="655" spans="1:6" ht="12.75" customHeight="1" x14ac:dyDescent="0.2">
      <c r="A655" s="63" t="s">
        <v>1306</v>
      </c>
      <c r="B655" s="64" t="s">
        <v>1307</v>
      </c>
      <c r="C655" s="247" t="s">
        <v>1306</v>
      </c>
      <c r="D655" s="194">
        <v>8451805.8800000008</v>
      </c>
      <c r="E655" s="194">
        <v>10966244.91</v>
      </c>
      <c r="F655" s="45">
        <f t="shared" si="167"/>
        <v>129.75031686364287</v>
      </c>
    </row>
    <row r="656" spans="1:6" ht="24" x14ac:dyDescent="0.2">
      <c r="A656" s="63">
        <v>11</v>
      </c>
      <c r="B656" s="64" t="s">
        <v>1308</v>
      </c>
      <c r="C656" s="247" t="s">
        <v>1309</v>
      </c>
      <c r="D656" s="60">
        <f t="shared" ref="D656:E656" si="168">+D653+D654-D655</f>
        <v>4168025.17</v>
      </c>
      <c r="E656" s="60">
        <f t="shared" si="168"/>
        <v>4195826.8699999992</v>
      </c>
      <c r="F656" s="45">
        <f t="shared" si="167"/>
        <v>100.66702332318206</v>
      </c>
    </row>
    <row r="657" spans="1:6" ht="24" x14ac:dyDescent="0.2">
      <c r="A657" s="63" t="s">
        <v>629</v>
      </c>
      <c r="B657" s="64" t="s">
        <v>1310</v>
      </c>
      <c r="C657" s="247" t="s">
        <v>1311</v>
      </c>
      <c r="D657" s="253">
        <v>12</v>
      </c>
      <c r="E657" s="253">
        <v>12</v>
      </c>
      <c r="F657" s="45">
        <f t="shared" si="167"/>
        <v>100</v>
      </c>
    </row>
    <row r="658" spans="1:6" ht="24" x14ac:dyDescent="0.2">
      <c r="A658" s="63" t="s">
        <v>629</v>
      </c>
      <c r="B658" s="64" t="s">
        <v>1312</v>
      </c>
      <c r="C658" s="247" t="s">
        <v>1313</v>
      </c>
      <c r="D658" s="253">
        <v>0</v>
      </c>
      <c r="E658" s="253">
        <v>0</v>
      </c>
      <c r="F658" s="45" t="str">
        <f t="shared" si="167"/>
        <v>-</v>
      </c>
    </row>
    <row r="659" spans="1:6" ht="12.75" customHeight="1" x14ac:dyDescent="0.2">
      <c r="A659" s="63" t="s">
        <v>629</v>
      </c>
      <c r="B659" s="64" t="s">
        <v>1314</v>
      </c>
      <c r="C659" s="247" t="s">
        <v>1315</v>
      </c>
      <c r="D659" s="253">
        <v>10</v>
      </c>
      <c r="E659" s="253">
        <v>10</v>
      </c>
      <c r="F659" s="45">
        <f t="shared" si="167"/>
        <v>100</v>
      </c>
    </row>
    <row r="660" spans="1:6" ht="12.75" customHeight="1" x14ac:dyDescent="0.2">
      <c r="A660" s="63" t="s">
        <v>629</v>
      </c>
      <c r="B660" s="64" t="s">
        <v>1316</v>
      </c>
      <c r="C660" s="247" t="s">
        <v>1317</v>
      </c>
      <c r="D660" s="253">
        <v>0</v>
      </c>
      <c r="E660" s="253">
        <v>0</v>
      </c>
      <c r="F660" s="45" t="str">
        <f t="shared" si="167"/>
        <v>-</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71826.86</v>
      </c>
      <c r="E662" s="192">
        <v>71405.289999999994</v>
      </c>
      <c r="F662" s="71">
        <f t="shared" si="167"/>
        <v>99.413074718844712</v>
      </c>
    </row>
    <row r="663" spans="1:6" ht="12.75" customHeight="1" x14ac:dyDescent="0.2">
      <c r="A663" s="70">
        <v>61316</v>
      </c>
      <c r="B663" s="65" t="s">
        <v>1323</v>
      </c>
      <c r="C663" s="277" t="s">
        <v>1324</v>
      </c>
      <c r="D663" s="192">
        <v>0</v>
      </c>
      <c r="E663" s="192">
        <v>410531.39</v>
      </c>
      <c r="F663" s="71" t="str">
        <f t="shared" si="167"/>
        <v>-</v>
      </c>
    </row>
    <row r="664" spans="1:6" ht="12.75" customHeight="1" x14ac:dyDescent="0.2">
      <c r="A664" s="70" t="s">
        <v>1325</v>
      </c>
      <c r="B664" s="65" t="s">
        <v>1326</v>
      </c>
      <c r="C664" s="277" t="s">
        <v>1325</v>
      </c>
      <c r="D664" s="192">
        <v>586088.67000000004</v>
      </c>
      <c r="E664" s="192">
        <v>441412.12</v>
      </c>
      <c r="F664" s="71">
        <f t="shared" si="167"/>
        <v>75.314904142405609</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31575</v>
      </c>
      <c r="E669" s="194">
        <v>35688.480000000003</v>
      </c>
      <c r="F669" s="45">
        <f t="shared" si="167"/>
        <v>113.02764845605702</v>
      </c>
    </row>
    <row r="670" spans="1:6" ht="12.75" customHeight="1" x14ac:dyDescent="0.2">
      <c r="A670" s="63">
        <v>63312</v>
      </c>
      <c r="B670" s="64" t="s">
        <v>1337</v>
      </c>
      <c r="C670" s="247" t="s">
        <v>1338</v>
      </c>
      <c r="D670" s="194">
        <v>0</v>
      </c>
      <c r="E670" s="194">
        <v>15178.25</v>
      </c>
      <c r="F670" s="45" t="str">
        <f t="shared" si="167"/>
        <v>-</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0</v>
      </c>
      <c r="E673" s="194">
        <v>0</v>
      </c>
      <c r="F673" s="45" t="str">
        <f t="shared" si="167"/>
        <v>-</v>
      </c>
    </row>
    <row r="674" spans="1:6" ht="12.75" customHeight="1" x14ac:dyDescent="0.2">
      <c r="A674" s="63">
        <v>63322</v>
      </c>
      <c r="B674" s="64" t="s">
        <v>1345</v>
      </c>
      <c r="C674" s="247" t="s">
        <v>1346</v>
      </c>
      <c r="D674" s="194">
        <v>0</v>
      </c>
      <c r="E674" s="194">
        <v>0</v>
      </c>
      <c r="F674" s="45" t="str">
        <f t="shared" si="167"/>
        <v>-</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28465</v>
      </c>
      <c r="E678" s="192">
        <v>0</v>
      </c>
      <c r="F678" s="71">
        <f t="shared" si="167"/>
        <v>0</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0</v>
      </c>
      <c r="E681" s="192">
        <v>0</v>
      </c>
      <c r="F681" s="71" t="str">
        <f t="shared" si="167"/>
        <v>-</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0</v>
      </c>
      <c r="E702" s="192">
        <v>0</v>
      </c>
      <c r="F702" s="71" t="str">
        <f t="shared" si="167"/>
        <v>-</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0</v>
      </c>
      <c r="E706" s="192">
        <v>0</v>
      </c>
      <c r="F706" s="71" t="str">
        <f t="shared" si="167"/>
        <v>-</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3033.06</v>
      </c>
      <c r="E711" s="192">
        <v>10009.44</v>
      </c>
      <c r="F711" s="71">
        <f t="shared" si="167"/>
        <v>330.01127574133056</v>
      </c>
    </row>
    <row r="712" spans="1:6" ht="12.75" customHeight="1" x14ac:dyDescent="0.2">
      <c r="A712" s="70" t="s">
        <v>1406</v>
      </c>
      <c r="B712" s="65" t="s">
        <v>1407</v>
      </c>
      <c r="C712" s="277" t="s">
        <v>1406</v>
      </c>
      <c r="D712" s="192">
        <v>19455.72</v>
      </c>
      <c r="E712" s="192">
        <v>12498.43</v>
      </c>
      <c r="F712" s="71">
        <f t="shared" si="167"/>
        <v>64.240387916766892</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0</v>
      </c>
      <c r="E722" s="192">
        <v>0</v>
      </c>
      <c r="F722" s="71" t="str">
        <f t="shared" si="167"/>
        <v>-</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53</v>
      </c>
      <c r="E724" s="192">
        <v>68.75</v>
      </c>
      <c r="F724" s="71">
        <f t="shared" si="167"/>
        <v>129.71698113207549</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0</v>
      </c>
      <c r="E726" s="192">
        <v>0</v>
      </c>
      <c r="F726" s="71" t="str">
        <f t="shared" si="167"/>
        <v>-</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0</v>
      </c>
      <c r="F732" s="71" t="str">
        <f t="shared" si="167"/>
        <v>-</v>
      </c>
    </row>
    <row r="733" spans="1:6" ht="12.75" customHeight="1" x14ac:dyDescent="0.2">
      <c r="A733" s="70">
        <v>31215</v>
      </c>
      <c r="B733" s="65" t="s">
        <v>1443</v>
      </c>
      <c r="C733" s="278" t="s">
        <v>1444</v>
      </c>
      <c r="D733" s="192">
        <v>1669.26</v>
      </c>
      <c r="E733" s="192">
        <v>2119.5300000000002</v>
      </c>
      <c r="F733" s="71">
        <f t="shared" si="167"/>
        <v>126.97422810107474</v>
      </c>
    </row>
    <row r="734" spans="1:6" ht="12.75" customHeight="1" x14ac:dyDescent="0.2">
      <c r="A734" s="70">
        <v>32121</v>
      </c>
      <c r="B734" s="65" t="s">
        <v>1445</v>
      </c>
      <c r="C734" s="278" t="s">
        <v>1446</v>
      </c>
      <c r="D734" s="192">
        <v>5097.7</v>
      </c>
      <c r="E734" s="192">
        <v>4918.5200000000004</v>
      </c>
      <c r="F734" s="71">
        <f t="shared" si="167"/>
        <v>96.485081507346464</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0</v>
      </c>
      <c r="E736" s="194">
        <v>3898.8</v>
      </c>
      <c r="F736" s="45" t="str">
        <f t="shared" si="167"/>
        <v>-</v>
      </c>
    </row>
    <row r="737" spans="1:6" ht="12.75" customHeight="1" x14ac:dyDescent="0.2">
      <c r="A737" s="63" t="s">
        <v>1451</v>
      </c>
      <c r="B737" s="64" t="s">
        <v>1452</v>
      </c>
      <c r="C737" s="247" t="s">
        <v>1451</v>
      </c>
      <c r="D737" s="194">
        <v>12391.06</v>
      </c>
      <c r="E737" s="194">
        <v>17197.439999999999</v>
      </c>
      <c r="F737" s="45">
        <f t="shared" si="167"/>
        <v>138.78909471828882</v>
      </c>
    </row>
    <row r="738" spans="1:6" ht="12.75" customHeight="1" x14ac:dyDescent="0.2">
      <c r="A738" s="63" t="s">
        <v>1453</v>
      </c>
      <c r="B738" s="64" t="s">
        <v>1454</v>
      </c>
      <c r="C738" s="247" t="s">
        <v>1453</v>
      </c>
      <c r="D738" s="194">
        <v>6974.31</v>
      </c>
      <c r="E738" s="194">
        <v>16717.3</v>
      </c>
      <c r="F738" s="45">
        <f t="shared" si="167"/>
        <v>239.69826405766304</v>
      </c>
    </row>
    <row r="739" spans="1:6" ht="12.75" customHeight="1" x14ac:dyDescent="0.2">
      <c r="A739" s="70" t="s">
        <v>1455</v>
      </c>
      <c r="B739" s="65" t="s">
        <v>1456</v>
      </c>
      <c r="C739" s="278" t="s">
        <v>1455</v>
      </c>
      <c r="D739" s="192">
        <v>160</v>
      </c>
      <c r="E739" s="192">
        <v>45</v>
      </c>
      <c r="F739" s="71">
        <f t="shared" si="167"/>
        <v>28.125</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19987.349999999999</v>
      </c>
      <c r="E741" s="192">
        <v>39658.050000000003</v>
      </c>
      <c r="F741" s="71">
        <f t="shared" ref="F741:F1006" si="169">IF(D741&lt;&gt;0,IF(E741/D741&gt;=100,"&gt;&gt;100",E741/D741*100),"-")</f>
        <v>198.41574796058509</v>
      </c>
    </row>
    <row r="742" spans="1:6" ht="12.75" customHeight="1" x14ac:dyDescent="0.2">
      <c r="A742" s="70" t="s">
        <v>1461</v>
      </c>
      <c r="B742" s="65" t="s">
        <v>1462</v>
      </c>
      <c r="C742" s="278" t="s">
        <v>1461</v>
      </c>
      <c r="D742" s="192">
        <v>2382.6</v>
      </c>
      <c r="E742" s="192">
        <v>1236.3399999999999</v>
      </c>
      <c r="F742" s="71">
        <f t="shared" si="169"/>
        <v>51.890371862671024</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0</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0</v>
      </c>
      <c r="E760" s="194">
        <v>0</v>
      </c>
      <c r="F760" s="45" t="str">
        <f t="shared" si="169"/>
        <v>-</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13576.27</v>
      </c>
      <c r="E762" s="194">
        <v>10107.799999999999</v>
      </c>
      <c r="F762" s="45">
        <f t="shared" si="169"/>
        <v>74.451966556351621</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3981.69</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78137</v>
      </c>
      <c r="E780" s="192">
        <v>89097.95</v>
      </c>
      <c r="F780" s="71">
        <f t="shared" si="169"/>
        <v>114.02786132050117</v>
      </c>
    </row>
    <row r="781" spans="1:6" ht="12.75" customHeight="1" x14ac:dyDescent="0.2">
      <c r="A781" s="70">
        <v>36315</v>
      </c>
      <c r="B781" s="65" t="s">
        <v>1539</v>
      </c>
      <c r="C781" s="278" t="s">
        <v>1540</v>
      </c>
      <c r="D781" s="192">
        <v>156373.41</v>
      </c>
      <c r="E781" s="192">
        <v>161950.75</v>
      </c>
      <c r="F781" s="71">
        <f t="shared" si="169"/>
        <v>103.56668055010118</v>
      </c>
    </row>
    <row r="782" spans="1:6" ht="12.75" customHeight="1" x14ac:dyDescent="0.2">
      <c r="A782" s="70">
        <v>36316</v>
      </c>
      <c r="B782" s="65" t="s">
        <v>1541</v>
      </c>
      <c r="C782" s="278" t="s">
        <v>1542</v>
      </c>
      <c r="D782" s="192">
        <v>42000</v>
      </c>
      <c r="E782" s="192">
        <v>0</v>
      </c>
      <c r="F782" s="71">
        <f t="shared" si="169"/>
        <v>0</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2000</v>
      </c>
      <c r="E785" s="192">
        <v>0</v>
      </c>
      <c r="F785" s="71">
        <f t="shared" si="169"/>
        <v>0</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1657.23</v>
      </c>
      <c r="E787" s="192">
        <v>2409.36</v>
      </c>
      <c r="F787" s="71">
        <f t="shared" si="169"/>
        <v>145.38476855958439</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68780.88</v>
      </c>
      <c r="E843" s="194">
        <v>72024.13</v>
      </c>
      <c r="F843" s="45">
        <f t="shared" si="169"/>
        <v>104.71533658772611</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27297</v>
      </c>
      <c r="E846" s="194">
        <v>39255</v>
      </c>
      <c r="F846" s="45">
        <f t="shared" si="169"/>
        <v>143.80701175953402</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16728</v>
      </c>
      <c r="E848" s="194">
        <v>13277</v>
      </c>
      <c r="F848" s="45">
        <f t="shared" si="169"/>
        <v>79.369918699186996</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52863.9</v>
      </c>
      <c r="E850" s="194">
        <v>112942.15</v>
      </c>
      <c r="F850" s="45">
        <f t="shared" si="169"/>
        <v>213.64702566401644</v>
      </c>
    </row>
    <row r="851" spans="1:6" ht="12.75" customHeight="1" x14ac:dyDescent="0.2">
      <c r="A851" s="63">
        <v>37221</v>
      </c>
      <c r="B851" s="64" t="s">
        <v>1678</v>
      </c>
      <c r="C851" s="247" t="s">
        <v>1679</v>
      </c>
      <c r="D851" s="194">
        <v>26775</v>
      </c>
      <c r="E851" s="194">
        <v>27831.75</v>
      </c>
      <c r="F851" s="45">
        <f t="shared" si="169"/>
        <v>103.94677871148458</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10949.46</v>
      </c>
      <c r="E854" s="194">
        <v>14400.89</v>
      </c>
      <c r="F854" s="45">
        <f t="shared" si="169"/>
        <v>131.52146315891378</v>
      </c>
    </row>
    <row r="855" spans="1:6" ht="12.75" customHeight="1" x14ac:dyDescent="0.2">
      <c r="A855" s="63" t="s">
        <v>1685</v>
      </c>
      <c r="B855" s="64" t="s">
        <v>1686</v>
      </c>
      <c r="C855" s="247" t="s">
        <v>1685</v>
      </c>
      <c r="D855" s="194">
        <v>0</v>
      </c>
      <c r="E855" s="194">
        <v>0</v>
      </c>
      <c r="F855" s="45" t="str">
        <f t="shared" si="169"/>
        <v>-</v>
      </c>
    </row>
    <row r="856" spans="1:6" ht="12.75" customHeight="1" x14ac:dyDescent="0.2">
      <c r="A856" s="63">
        <v>38117</v>
      </c>
      <c r="B856" s="64" t="s">
        <v>1687</v>
      </c>
      <c r="C856" s="247" t="s">
        <v>1688</v>
      </c>
      <c r="D856" s="194">
        <v>0</v>
      </c>
      <c r="E856" s="194">
        <v>0</v>
      </c>
      <c r="F856" s="45" t="str">
        <f t="shared" si="169"/>
        <v>-</v>
      </c>
    </row>
    <row r="857" spans="1:6" ht="12.75" customHeight="1" x14ac:dyDescent="0.2">
      <c r="A857" s="63">
        <v>38612</v>
      </c>
      <c r="B857" s="64" t="s">
        <v>1689</v>
      </c>
      <c r="C857" s="247" t="s">
        <v>1690</v>
      </c>
      <c r="D857" s="194">
        <v>462890.95</v>
      </c>
      <c r="E857" s="194">
        <v>42043.05</v>
      </c>
      <c r="F857" s="45">
        <f t="shared" si="169"/>
        <v>9.0827115976235877</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522930.92</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80568.320000000007</v>
      </c>
      <c r="E981" s="192">
        <v>68183.240000000005</v>
      </c>
      <c r="F981" s="71">
        <f t="shared" si="169"/>
        <v>84.627853727122528</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26236.49</v>
      </c>
      <c r="E996" s="192">
        <v>0</v>
      </c>
      <c r="F996" s="71">
        <f t="shared" si="169"/>
        <v>0</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6" t="s">
        <v>1995</v>
      </c>
      <c r="B1010" s="367"/>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v>0</v>
      </c>
      <c r="F1012" s="71" t="str">
        <f t="shared" ref="F1012:F1019" si="173">IF(D1012&lt;&gt;0,IF(E1012/D1012&gt;=100,"&gt;&gt;100",E1012/D1012*100),"-")</f>
        <v>-</v>
      </c>
    </row>
    <row r="1013" spans="1:6" ht="24" x14ac:dyDescent="0.2">
      <c r="A1013" s="70" t="s">
        <v>2001</v>
      </c>
      <c r="B1013" s="65" t="s">
        <v>2002</v>
      </c>
      <c r="C1013" s="278" t="s">
        <v>2001</v>
      </c>
      <c r="D1013" s="283">
        <v>0</v>
      </c>
      <c r="E1013" s="283">
        <v>0</v>
      </c>
      <c r="F1013" s="71" t="str">
        <f t="shared" si="173"/>
        <v>-</v>
      </c>
    </row>
    <row r="1014" spans="1:6" ht="24" x14ac:dyDescent="0.2">
      <c r="A1014" s="70" t="s">
        <v>2003</v>
      </c>
      <c r="B1014" s="65" t="s">
        <v>2004</v>
      </c>
      <c r="C1014" s="278" t="s">
        <v>2003</v>
      </c>
      <c r="D1014" s="283">
        <v>0</v>
      </c>
      <c r="E1014" s="283">
        <v>0</v>
      </c>
      <c r="F1014" s="71" t="str">
        <f t="shared" si="173"/>
        <v>-</v>
      </c>
    </row>
    <row r="1015" spans="1:6" ht="24" x14ac:dyDescent="0.2">
      <c r="A1015" s="70">
        <v>26454</v>
      </c>
      <c r="B1015" s="65" t="s">
        <v>2005</v>
      </c>
      <c r="C1015" s="278" t="s">
        <v>2006</v>
      </c>
      <c r="D1015" s="283">
        <v>0</v>
      </c>
      <c r="E1015" s="283">
        <v>0</v>
      </c>
      <c r="F1015" s="71" t="str">
        <f t="shared" si="173"/>
        <v>-</v>
      </c>
    </row>
    <row r="1016" spans="1:6" ht="12.75" customHeight="1" x14ac:dyDescent="0.2">
      <c r="A1016" s="70" t="s">
        <v>2007</v>
      </c>
      <c r="B1016" s="65" t="s">
        <v>2008</v>
      </c>
      <c r="C1016" s="278" t="s">
        <v>2007</v>
      </c>
      <c r="D1016" s="283">
        <v>0</v>
      </c>
      <c r="E1016" s="283">
        <v>0</v>
      </c>
      <c r="F1016" s="71" t="str">
        <f t="shared" si="173"/>
        <v>-</v>
      </c>
    </row>
    <row r="1017" spans="1:6" ht="36" x14ac:dyDescent="0.2">
      <c r="A1017" s="70" t="s">
        <v>2009</v>
      </c>
      <c r="B1017" s="65" t="s">
        <v>2010</v>
      </c>
      <c r="C1017" s="278" t="s">
        <v>2011</v>
      </c>
      <c r="D1017" s="283">
        <v>0</v>
      </c>
      <c r="E1017" s="283">
        <v>0</v>
      </c>
      <c r="F1017" s="71" t="str">
        <f t="shared" si="173"/>
        <v>-</v>
      </c>
    </row>
    <row r="1018" spans="1:6" ht="12.75" customHeight="1" x14ac:dyDescent="0.2">
      <c r="A1018" s="70" t="s">
        <v>2012</v>
      </c>
      <c r="B1018" s="65" t="s">
        <v>2013</v>
      </c>
      <c r="C1018" s="278" t="s">
        <v>2012</v>
      </c>
      <c r="D1018" s="283">
        <v>0</v>
      </c>
      <c r="E1018" s="283">
        <v>0</v>
      </c>
      <c r="F1018" s="71" t="str">
        <f t="shared" si="173"/>
        <v>-</v>
      </c>
    </row>
    <row r="1019" spans="1:6" ht="24" x14ac:dyDescent="0.2">
      <c r="A1019" s="73">
        <v>26534</v>
      </c>
      <c r="B1019" s="74" t="s">
        <v>2014</v>
      </c>
      <c r="C1019" s="279" t="s">
        <v>2015</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292" zoomScale="130" zoomScaleNormal="13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3652</v>
      </c>
      <c r="C1" s="268" t="s">
        <v>33</v>
      </c>
      <c r="D1" s="323">
        <v>22</v>
      </c>
      <c r="E1" s="268" t="s">
        <v>56</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2016</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25742804.25</v>
      </c>
      <c r="E6" s="180">
        <f t="shared" si="0"/>
        <v>39273009.219999999</v>
      </c>
      <c r="F6" s="181">
        <f t="shared" ref="F6:F298" si="1">IF(D6&gt;0,IF(E6/D6&gt;=100,"&gt;&gt;100",E6/D6*100),"-")</f>
        <v>152.55917280262892</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20668033.84</v>
      </c>
      <c r="E7" s="79">
        <f t="shared" si="2"/>
        <v>34267634.229999997</v>
      </c>
      <c r="F7" s="71">
        <f t="shared" si="1"/>
        <v>165.80016510172308</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4312427.3599999994</v>
      </c>
      <c r="E8" s="79">
        <f>E9+E10-E11</f>
        <v>15094664.82</v>
      </c>
      <c r="F8" s="71">
        <f t="shared" si="1"/>
        <v>350.0271090943084</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4128472.46</v>
      </c>
      <c r="E9" s="192">
        <v>14934714.890000001</v>
      </c>
      <c r="F9" s="71">
        <f t="shared" si="1"/>
        <v>361.74917078167937</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1107123.42</v>
      </c>
      <c r="E10" s="192">
        <v>1123272.2</v>
      </c>
      <c r="F10" s="71">
        <f t="shared" si="1"/>
        <v>101.45862509168128</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923168.52</v>
      </c>
      <c r="E11" s="192">
        <v>963322.27</v>
      </c>
      <c r="F11" s="71">
        <f t="shared" si="1"/>
        <v>104.34955797669529</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13152304.23</v>
      </c>
      <c r="E12" s="79">
        <f t="shared" si="3"/>
        <v>17150016.640000001</v>
      </c>
      <c r="F12" s="71">
        <f t="shared" si="1"/>
        <v>130.39552872325854</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12658041.310000001</v>
      </c>
      <c r="E13" s="79">
        <f t="shared" si="4"/>
        <v>16814032.399999999</v>
      </c>
      <c r="F13" s="71">
        <f t="shared" si="1"/>
        <v>132.83281345208374</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296666.86</v>
      </c>
      <c r="E14" s="192">
        <v>299848.11</v>
      </c>
      <c r="F14" s="71">
        <f t="shared" si="1"/>
        <v>101.07233076185187</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6257786.6699999999</v>
      </c>
      <c r="E15" s="192">
        <v>6975394.79</v>
      </c>
      <c r="F15" s="71">
        <f t="shared" si="1"/>
        <v>111.46744300888736</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8403716.4800000004</v>
      </c>
      <c r="E16" s="192">
        <v>11126909.359999999</v>
      </c>
      <c r="F16" s="71">
        <f t="shared" si="1"/>
        <v>132.40462581621981</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8380423.5199999996</v>
      </c>
      <c r="E17" s="192">
        <v>10391690.27</v>
      </c>
      <c r="F17" s="71">
        <f t="shared" si="1"/>
        <v>123.99958361531591</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10680552.220000001</v>
      </c>
      <c r="E18" s="192">
        <v>11979810.130000001</v>
      </c>
      <c r="F18" s="71">
        <f t="shared" si="1"/>
        <v>112.16470724769323</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114574.21999999997</v>
      </c>
      <c r="E19" s="79">
        <f t="shared" si="5"/>
        <v>137049.62</v>
      </c>
      <c r="F19" s="71">
        <f t="shared" si="1"/>
        <v>119.61645473126505</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164060.57999999999</v>
      </c>
      <c r="E20" s="192">
        <v>121754.89</v>
      </c>
      <c r="F20" s="71">
        <f t="shared" si="1"/>
        <v>74.213372889453396</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35593.72</v>
      </c>
      <c r="E21" s="192">
        <v>35367.54</v>
      </c>
      <c r="F21" s="71">
        <f t="shared" si="1"/>
        <v>99.364550825257936</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26566.53</v>
      </c>
      <c r="E22" s="192">
        <v>32315.13</v>
      </c>
      <c r="F22" s="71">
        <f t="shared" si="1"/>
        <v>121.63850529218531</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4614.7700000000004</v>
      </c>
      <c r="E23" s="192">
        <v>4614.7700000000004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3259.14</v>
      </c>
      <c r="E24" s="192">
        <v>3259.14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43216.91</v>
      </c>
      <c r="E25" s="192">
        <v>43216.91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729180.49</v>
      </c>
      <c r="E26" s="192">
        <v>733890.49</v>
      </c>
      <c r="F26" s="71">
        <f t="shared" si="1"/>
        <v>100.64593061177487</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891917.92</v>
      </c>
      <c r="E28" s="192">
        <v>837369.25</v>
      </c>
      <c r="F28" s="71">
        <f t="shared" si="1"/>
        <v>93.884115480043278</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20770.43</v>
      </c>
      <c r="E29" s="79">
        <f t="shared" si="6"/>
        <v>12946.269999999997</v>
      </c>
      <c r="F29" s="71">
        <f t="shared" si="1"/>
        <v>62.330293595269794</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64145</v>
      </c>
      <c r="E30" s="192">
        <v>64145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43374.57</v>
      </c>
      <c r="E34" s="192">
        <v>51198.73</v>
      </c>
      <c r="F34" s="71">
        <f t="shared" si="1"/>
        <v>118.0385880482504</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358918.27000000014</v>
      </c>
      <c r="E45" s="79">
        <f t="shared" si="9"/>
        <v>185988.34999999998</v>
      </c>
      <c r="F45" s="71">
        <f t="shared" si="1"/>
        <v>51.81913698625592</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42556.33</v>
      </c>
      <c r="E47" s="192">
        <v>41442.85</v>
      </c>
      <c r="F47" s="71">
        <f t="shared" si="1"/>
        <v>97.38351497885273</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112318.99</v>
      </c>
      <c r="E48" s="192">
        <v>112318.99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559122.80000000005</v>
      </c>
      <c r="E49" s="192">
        <v>143992.09</v>
      </c>
      <c r="F49" s="71">
        <f t="shared" si="1"/>
        <v>25.753213784163332</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355079.85</v>
      </c>
      <c r="E50" s="192">
        <v>111765.58</v>
      </c>
      <c r="F50" s="71">
        <f t="shared" si="1"/>
        <v>31.476182047502839</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663.61</v>
      </c>
      <c r="E51" s="192">
        <v>663.61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1.0000000002037268E-2</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35594.79</v>
      </c>
      <c r="E54" s="192">
        <v>39392.449999999997</v>
      </c>
      <c r="F54" s="71">
        <f t="shared" si="1"/>
        <v>110.66914568115165</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35594.78</v>
      </c>
      <c r="E55" s="192">
        <v>39392.449999999997</v>
      </c>
      <c r="F55" s="71">
        <f t="shared" si="1"/>
        <v>110.66917677254924</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3202638.63</v>
      </c>
      <c r="E56" s="79">
        <f t="shared" si="11"/>
        <v>2022289.16</v>
      </c>
      <c r="F56" s="71">
        <f t="shared" si="1"/>
        <v>63.144469096721032</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3159813.62</v>
      </c>
      <c r="E57" s="192">
        <v>1873964.15</v>
      </c>
      <c r="F57" s="71">
        <f t="shared" si="1"/>
        <v>59.306160912111004</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41575.01</v>
      </c>
      <c r="E61" s="192">
        <v>147075.01</v>
      </c>
      <c r="F61" s="71">
        <f t="shared" si="1"/>
        <v>353.75820715376858</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1250</v>
      </c>
      <c r="E62" s="192">
        <v>1250</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5074770.41</v>
      </c>
      <c r="E69" s="79">
        <f>E70+E82+E88+E119+E135+E147+E165+E171</f>
        <v>5005374.99</v>
      </c>
      <c r="F69" s="71">
        <f t="shared" si="1"/>
        <v>98.632540698525901</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4168025.17</v>
      </c>
      <c r="E70" s="79">
        <f t="shared" si="12"/>
        <v>4195826.87</v>
      </c>
      <c r="F70" s="71">
        <f t="shared" si="1"/>
        <v>100.66702332318209</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3935580.15</v>
      </c>
      <c r="E71" s="79">
        <f t="shared" si="13"/>
        <v>3963381.85</v>
      </c>
      <c r="F71" s="71">
        <f t="shared" si="1"/>
        <v>100.70641935725793</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3935580.15</v>
      </c>
      <c r="E73" s="192">
        <v>3963381.85</v>
      </c>
      <c r="F73" s="71">
        <f t="shared" si="1"/>
        <v>100.70641935725793</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232445.02</v>
      </c>
      <c r="E76" s="79">
        <f>SUM(E77:E79)</f>
        <v>232445.02</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232445.02</v>
      </c>
      <c r="E77" s="192">
        <v>232445.02</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27188.75</v>
      </c>
      <c r="E82" s="79">
        <f>SUM(E83:E85)-E86+E87</f>
        <v>34606.660000000003</v>
      </c>
      <c r="F82" s="71">
        <f t="shared" si="1"/>
        <v>127.28301227529771</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22.12</v>
      </c>
      <c r="E85" s="192">
        <v>22.12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27166.63</v>
      </c>
      <c r="E87" s="192">
        <v>34584.54</v>
      </c>
      <c r="F87" s="71">
        <f t="shared" si="1"/>
        <v>127.30522703772975</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285903.01</v>
      </c>
      <c r="E135" s="79">
        <f t="shared" si="21"/>
        <v>285903.01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285903.01</v>
      </c>
      <c r="E136" s="79">
        <f t="shared" si="22"/>
        <v>285903.01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285903.01</v>
      </c>
      <c r="E140" s="192">
        <v>285903.01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574752.25000000023</v>
      </c>
      <c r="E147" s="79">
        <f t="shared" si="24"/>
        <v>471616.19000000018</v>
      </c>
      <c r="F147" s="71">
        <f t="shared" si="1"/>
        <v>82.055562200930922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207259.67</v>
      </c>
      <c r="E148" s="192">
        <v>227304.18</v>
      </c>
      <c r="F148" s="71">
        <f t="shared" si="1"/>
        <v>109.6712061733959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297463.51</v>
      </c>
      <c r="E159" s="192">
        <v>315431.05</v>
      </c>
      <c r="F159" s="71">
        <f t="shared" si="1"/>
        <v>106.04025011336684</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402286.09</v>
      </c>
      <c r="E160" s="192">
        <v>505458.99</v>
      </c>
      <c r="F160" s="71">
        <f t="shared" si="1"/>
        <v>125.64664863256891</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7258.67</v>
      </c>
      <c r="E161" s="192">
        <v>7258.67</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339515.69</v>
      </c>
      <c r="E164" s="192">
        <v>583836.69999999995</v>
      </c>
      <c r="F164" s="71">
        <f t="shared" si="1"/>
        <v>171.96162569099528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18901.230000000003</v>
      </c>
      <c r="E165" s="79">
        <f t="shared" si="26"/>
        <v>17422.259999999998</v>
      </c>
      <c r="F165" s="71">
        <f t="shared" si="1"/>
        <v>92.175271133148456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19925.810000000001</v>
      </c>
      <c r="E167" s="192">
        <v>18131.75</v>
      </c>
      <c r="F167" s="71">
        <f t="shared" si="1"/>
        <v>90.996300777735001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1024.58</v>
      </c>
      <c r="E170" s="192">
        <v>709.49</v>
      </c>
      <c r="F170" s="71">
        <f t="shared" si="1"/>
        <v>69.246910929356417</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2313</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25742804.250000004</v>
      </c>
      <c r="E176" s="79">
        <f>E177+E251</f>
        <v>39273009.219999999</v>
      </c>
      <c r="F176" s="71">
        <f t="shared" si="1"/>
        <v>152.55917280262889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1492922.44</v>
      </c>
      <c r="E177" s="79">
        <f>E178+E197+E203+E219+E247+E248</f>
        <v>1799161.07</v>
      </c>
      <c r="F177" s="71">
        <f t="shared" si="1"/>
        <v>120.51269522079124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422005.3</v>
      </c>
      <c r="E178" s="79">
        <f>SUM(E179:E181)+E185+E186+SUM(E194:E196)</f>
        <v>288654.32</v>
      </c>
      <c r="F178" s="71">
        <f t="shared" si="1"/>
        <v>68.400638570179098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35175.47</v>
      </c>
      <c r="E179" s="192">
        <v>48136.44</v>
      </c>
      <c r="F179" s="71">
        <f t="shared" si="1"/>
        <v>136.84661498481753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221424.08</v>
      </c>
      <c r="E180" s="192">
        <v>146904.04</v>
      </c>
      <c r="F180" s="71">
        <f t="shared" si="1"/>
        <v>66.34510573556409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2868.38</v>
      </c>
      <c r="E181" s="79">
        <f t="shared" si="28"/>
        <v>2580.2600000000002</v>
      </c>
      <c r="F181" s="71">
        <f t="shared" si="1"/>
        <v>89.955305782357982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2149.0700000000002</v>
      </c>
      <c r="E183" s="192">
        <v>1923.52</v>
      </c>
      <c r="F183" s="71">
        <f t="shared" si="1"/>
        <v>89.504762525185299</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719.31</v>
      </c>
      <c r="E184" s="192">
        <v>656.74</v>
      </c>
      <c r="F184" s="71">
        <f t="shared" si="1"/>
        <v>91.301386050520648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15051</v>
      </c>
      <c r="E185" s="192">
        <v>8904</v>
      </c>
      <c r="F185" s="71">
        <f t="shared" si="1"/>
        <v>59.158859876420166</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10842.12</v>
      </c>
      <c r="E194" s="192">
        <v>23597.599999999999</v>
      </c>
      <c r="F194" s="71">
        <f t="shared" si="1"/>
        <v>217.64747115877702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136644.25</v>
      </c>
      <c r="E196" s="192">
        <v>58531.98</v>
      </c>
      <c r="F196" s="71">
        <f t="shared" si="1"/>
        <v>42.835304083413682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378537.33999999997</v>
      </c>
      <c r="E197" s="79">
        <f>SUM(E198:E202)</f>
        <v>308834</v>
      </c>
      <c r="F197" s="71">
        <f t="shared" si="1"/>
        <v>81.586138899797845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377462.29</v>
      </c>
      <c r="E199" s="192">
        <v>308834</v>
      </c>
      <c r="F199" s="71">
        <f t="shared" ref="F199:F202" si="30">IF(D199&gt;0,IF(E199/D199&gt;=100,"&gt;&gt;100",E199/D199*100),"-")</f>
        <v>81.81850430674811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1075.05</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681832.25</v>
      </c>
      <c r="E219" s="79">
        <f t="shared" si="34"/>
        <v>1051350.8799999999</v>
      </c>
      <c r="F219" s="71">
        <f t="shared" si="1"/>
        <v>154.19494751091634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681832.25</v>
      </c>
      <c r="E220" s="79">
        <f t="shared" si="35"/>
        <v>1051350.8799999999</v>
      </c>
      <c r="F220" s="71">
        <f t="shared" si="1"/>
        <v>154.19494751091634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681832.25</v>
      </c>
      <c r="E225" s="192">
        <v>1051350.8799999999</v>
      </c>
      <c r="F225" s="71">
        <f t="shared" si="1"/>
        <v>154.19494751091634</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0</v>
      </c>
      <c r="E247" s="192">
        <v>114755.58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10547.55</v>
      </c>
      <c r="E248" s="79">
        <f t="shared" si="37"/>
        <v>35566.29</v>
      </c>
      <c r="F248" s="71">
        <f t="shared" si="1"/>
        <v>337.19953922948935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12177.04</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10547.55</v>
      </c>
      <c r="E250" s="192">
        <v>23389.25</v>
      </c>
      <c r="F250" s="71">
        <f t="shared" si="1"/>
        <v>221.75054870562357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24249881.810000002</v>
      </c>
      <c r="E251" s="79">
        <f>+E252+E255-E264+E274+E291</f>
        <v>37473848.149999999</v>
      </c>
      <c r="F251" s="71">
        <f t="shared" si="1"/>
        <v>154.53208573802939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20272104.600000001</v>
      </c>
      <c r="E252" s="79">
        <f>E253-E254</f>
        <v>33502186.370000001</v>
      </c>
      <c r="F252" s="71">
        <f t="shared" si="1"/>
        <v>165.26249756031743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20953936.850000001</v>
      </c>
      <c r="E253" s="192">
        <v>34553537.25</v>
      </c>
      <c r="F253" s="71">
        <f t="shared" si="1"/>
        <v>164.90236415883822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681832.25</v>
      </c>
      <c r="E254" s="192">
        <v>1051350.8799999999</v>
      </c>
      <c r="F254" s="71">
        <f t="shared" si="1"/>
        <v>154.19494751091634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3429474.8</v>
      </c>
      <c r="E255" s="79">
        <f>E256-E260</f>
        <v>3546541.79</v>
      </c>
      <c r="F255" s="71">
        <f t="shared" si="1"/>
        <v>103.4135544602923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3429474.8</v>
      </c>
      <c r="E256" s="79">
        <f>SUM(E257:E259)</f>
        <v>3672969.54</v>
      </c>
      <c r="F256" s="71">
        <f t="shared" si="1"/>
        <v>107.10005916940986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2753540.44</v>
      </c>
      <c r="E257" s="192">
        <v>3468946.72</v>
      </c>
      <c r="F257" s="71">
        <f t="shared" si="1"/>
        <v>125.98132461058027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471911.54</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204022.82</v>
      </c>
      <c r="E259" s="192">
        <v>204022.82</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0</v>
      </c>
      <c r="E260" s="79">
        <f>SUM(E261:E263)</f>
        <v>126427.75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0</v>
      </c>
      <c r="E262" s="192">
        <v>126427.75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537303.31000000006</v>
      </c>
      <c r="E274" s="79">
        <f>SUM(E275:E277)+SUM(E286:E290)</f>
        <v>415990.55</v>
      </c>
      <c r="F274" s="71">
        <f t="shared" si="1"/>
        <v>77.421922079728105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163086.81</v>
      </c>
      <c r="E275" s="192">
        <v>184857.2</v>
      </c>
      <c r="F275" s="71">
        <f t="shared" ref="F275:F290" si="39">IF(D275&gt;0,IF(E275/D275&gt;=100,"&gt;&gt;100",E275/D275*100),"-")</f>
        <v>113.34895814075952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121147.01</v>
      </c>
      <c r="E286" s="192">
        <v>29635.24</v>
      </c>
      <c r="F286" s="71">
        <f t="shared" si="39"/>
        <v>24.462213305966035</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246957.12</v>
      </c>
      <c r="E287" s="192">
        <v>201498.11</v>
      </c>
      <c r="F287" s="71">
        <f t="shared" si="39"/>
        <v>81.592346881920236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6112.37</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10999.099999999999</v>
      </c>
      <c r="E291" s="79">
        <f>SUM(E292:E295)</f>
        <v>9129.44</v>
      </c>
      <c r="F291" s="71">
        <f t="shared" si="1"/>
        <v>83.001700139102311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10826.63</v>
      </c>
      <c r="E292" s="192">
        <v>9055.4</v>
      </c>
      <c r="F292" s="71">
        <f t="shared" si="1"/>
        <v>83.640061588878538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172.47</v>
      </c>
      <c r="E293" s="192">
        <v>74.040000000000006</v>
      </c>
      <c r="F293" s="71">
        <f t="shared" ref="F293:F295" si="40">IF(D293&gt;0,IF(E293/D293&gt;=100,"&gt;&gt;100",E293/D293*100),"-")</f>
        <v>42.929205079144204</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1846418.37</v>
      </c>
      <c r="E297" s="79">
        <f t="shared" si="42"/>
        <v>8371550.1299999999</v>
      </c>
      <c r="F297" s="71">
        <f t="shared" si="1"/>
        <v>453.39400138225443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1846418.37</v>
      </c>
      <c r="E298" s="193">
        <v>8371550.1299999999</v>
      </c>
      <c r="F298" s="75">
        <f t="shared" si="1"/>
        <v>453.39400138225443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1301</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898741.56</v>
      </c>
      <c r="E302" s="192">
        <v>996925.39</v>
      </c>
      <c r="F302" s="71">
        <f t="shared" si="43"/>
        <v>110.92458993439671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15526.38</v>
      </c>
      <c r="E303" s="192">
        <v>58527.5</v>
      </c>
      <c r="F303" s="71">
        <f t="shared" si="43"/>
        <v>376.95522072756177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342.05</v>
      </c>
      <c r="E305" s="192">
        <v>319.22000000000003</v>
      </c>
      <c r="F305" s="71">
        <f t="shared" si="43"/>
        <v>93.325537202163432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19583.759999999998</v>
      </c>
      <c r="E306" s="192">
        <v>17812.53</v>
      </c>
      <c r="F306" s="71">
        <f t="shared" si="43"/>
        <v>90.955618328655987</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105.16</v>
      </c>
      <c r="E308" s="192">
        <v>346.24</v>
      </c>
      <c r="F308" s="71">
        <f t="shared" si="43"/>
        <v>329.25066565233931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26408.47</v>
      </c>
      <c r="E309" s="192">
        <v>33585.300000000003</v>
      </c>
      <c r="F309" s="71">
        <f t="shared" si="43"/>
        <v>127.17624307655839</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653</v>
      </c>
      <c r="E311" s="192">
        <v>653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26527.75</v>
      </c>
      <c r="E336" s="192">
        <v>18929.150000000001</v>
      </c>
      <c r="F336" s="71">
        <f t="shared" si="43"/>
        <v>71.356032833542244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395477.55</v>
      </c>
      <c r="E337" s="192">
        <v>269725.17</v>
      </c>
      <c r="F337" s="71">
        <f t="shared" si="43"/>
        <v>68.202397329507065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107213.33</v>
      </c>
      <c r="E338" s="192">
        <v>59723.5</v>
      </c>
      <c r="F338" s="71">
        <f t="shared" si="43"/>
        <v>55.705293362308581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271324.01</v>
      </c>
      <c r="E339" s="192">
        <v>249110.5</v>
      </c>
      <c r="F339" s="71">
        <f t="shared" si="43"/>
        <v>91.812921385025973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681832.25</v>
      </c>
      <c r="E343" s="192">
        <v>1051350.8799999999</v>
      </c>
      <c r="F343" s="71">
        <f t="shared" si="43"/>
        <v>154.19494751091634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8591.49</v>
      </c>
      <c r="E344" s="192">
        <v>776.45</v>
      </c>
      <c r="F344" s="71">
        <f t="shared" si="43"/>
        <v>9.0374312255499341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42227.66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72527.92</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198404.01</v>
      </c>
      <c r="E387" s="192">
        <v>198404.01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185811.93</v>
      </c>
      <c r="E389" s="192">
        <v>5775811.9299999997</v>
      </c>
      <c r="F389" s="71">
        <f t="shared" si="44"/>
        <v>3108.4182431128079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592723.77</v>
      </c>
      <c r="E391" s="288">
        <v>941119.45</v>
      </c>
      <c r="F391" s="263">
        <f t="shared" si="44"/>
        <v>158.77875962355955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498812.3</v>
      </c>
      <c r="E392" s="288">
        <v>378000</v>
      </c>
      <c r="F392" s="263">
        <f t="shared" si="44"/>
        <v>75.780007830600809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220666.48</v>
      </c>
      <c r="E393" s="288">
        <v>941641.58</v>
      </c>
      <c r="F393" s="263">
        <f t="shared" si="44"/>
        <v>426.72615251759123</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149999.88</v>
      </c>
      <c r="E397" s="284">
        <v>136573.16</v>
      </c>
      <c r="F397" s="289">
        <f t="shared" si="44"/>
        <v>91.048846172410265</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B1" zoomScale="115" zoomScaleNormal="115" workbookViewId="0">
      <selection activeCell="E85" sqref="E8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3652</v>
      </c>
      <c r="C1" s="268" t="s">
        <v>33</v>
      </c>
      <c r="D1" s="323">
        <v>22</v>
      </c>
      <c r="E1" s="268" t="s">
        <v>56</v>
      </c>
      <c r="F1" s="324" t="s">
        <v>3653</v>
      </c>
    </row>
    <row r="2" spans="1:25" ht="50.1" customHeight="1" x14ac:dyDescent="0.2">
      <c r="A2" s="377" t="s">
        <v>2712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1034193.29</v>
      </c>
      <c r="E5" s="58">
        <f t="shared" si="0"/>
        <v>1180790.04</v>
      </c>
      <c r="F5" s="59">
        <f t="shared" ref="F5:F141" si="1">IF(D5&gt;0,IF(E5/D5&gt;=100,"&gt;&gt;100",E5/D5*100),"-")</f>
        <v>114.17498560641405</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1034193.29</v>
      </c>
      <c r="E6" s="60">
        <f t="shared" si="2"/>
        <v>1180790.04</v>
      </c>
      <c r="F6" s="45">
        <f t="shared" si="1"/>
        <v>114.17498560641405</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54354.52</v>
      </c>
      <c r="E7" s="194">
        <v>93368.77</v>
      </c>
      <c r="F7" s="45">
        <f t="shared" si="1"/>
        <v>171.77737932374347</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979838.77</v>
      </c>
      <c r="E8" s="194">
        <v>1087421.27</v>
      </c>
      <c r="F8" s="45">
        <f t="shared" si="1"/>
        <v>110.97961249277776</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187475.09</v>
      </c>
      <c r="E28" s="60">
        <f t="shared" si="6"/>
        <v>255590.39999999999</v>
      </c>
      <c r="F28" s="45">
        <f t="shared" si="1"/>
        <v>136.33299229246936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187475.09</v>
      </c>
      <c r="E30" s="194">
        <v>255590.39999999999</v>
      </c>
      <c r="F30" s="45">
        <f t="shared" si="1"/>
        <v>136.33299229246936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291423.19</v>
      </c>
      <c r="E35" s="60">
        <f t="shared" si="7"/>
        <v>1030471.41</v>
      </c>
      <c r="F35" s="45">
        <f t="shared" si="1"/>
        <v>353.5996603427476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4253.95</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4253.95</v>
      </c>
      <c r="E37" s="194">
        <v>0</v>
      </c>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12304.36</v>
      </c>
      <c r="E39" s="60">
        <f t="shared" si="9"/>
        <v>20644.7</v>
      </c>
      <c r="F39" s="45">
        <f t="shared" si="1"/>
        <v>167.78361491373789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9104.36</v>
      </c>
      <c r="E40" s="194">
        <v>17444.7</v>
      </c>
      <c r="F40" s="45">
        <f t="shared" si="1"/>
        <v>191.6081965124402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3200</v>
      </c>
      <c r="E42" s="194">
        <v>3200</v>
      </c>
      <c r="F42" s="45">
        <f t="shared" si="1"/>
        <v>100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68251.37</v>
      </c>
      <c r="E43" s="60">
        <f t="shared" si="10"/>
        <v>83766.789999999994</v>
      </c>
      <c r="F43" s="45">
        <f t="shared" si="1"/>
        <v>122.73275979661653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68251.37</v>
      </c>
      <c r="E48" s="194">
        <v>83766.789999999994</v>
      </c>
      <c r="F48" s="45">
        <f t="shared" si="1"/>
        <v>122.73275979661653</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188722.56</v>
      </c>
      <c r="E54" s="60">
        <f t="shared" si="12"/>
        <v>840829.06</v>
      </c>
      <c r="F54" s="45">
        <f t="shared" si="1"/>
        <v>445.53712073426732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188722.56</v>
      </c>
      <c r="E55" s="194">
        <v>840829.06</v>
      </c>
      <c r="F55" s="45">
        <f t="shared" si="1"/>
        <v>445.53712073426732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0</v>
      </c>
      <c r="E61" s="60">
        <f t="shared" si="13"/>
        <v>11000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11000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17890.95</v>
      </c>
      <c r="E74" s="194">
        <v>74230.86</v>
      </c>
      <c r="F74" s="45">
        <f t="shared" si="1"/>
        <v>414.90731347413077</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1068699.6000000001</v>
      </c>
      <c r="E75" s="60">
        <f t="shared" si="15"/>
        <v>1329740.8400000001</v>
      </c>
      <c r="F75" s="45">
        <f t="shared" si="1"/>
        <v>124.42606322674771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236626.17</v>
      </c>
      <c r="E76" s="194">
        <v>138712.07</v>
      </c>
      <c r="F76" s="45">
        <f t="shared" si="1"/>
        <v>58.620764558713013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4848.25</v>
      </c>
      <c r="E77" s="194">
        <v>0</v>
      </c>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827225.18</v>
      </c>
      <c r="E81" s="194">
        <v>1191028.77</v>
      </c>
      <c r="F81" s="45">
        <f t="shared" si="1"/>
        <v>143.97878580049991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3552509.6300000004</v>
      </c>
      <c r="E82" s="60">
        <f t="shared" si="16"/>
        <v>4077072.85</v>
      </c>
      <c r="F82" s="45">
        <f t="shared" si="1"/>
        <v>114.76599009247441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85905.7</v>
      </c>
      <c r="E83" s="194">
        <v>215359.43</v>
      </c>
      <c r="F83" s="45">
        <f t="shared" si="1"/>
        <v>250.69282946300419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2332994.87</v>
      </c>
      <c r="E84" s="194">
        <v>2278024.2400000002</v>
      </c>
      <c r="F84" s="45">
        <f t="shared" si="1"/>
        <v>97.64377407310802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345000</v>
      </c>
      <c r="E85" s="194">
        <v>433297.5</v>
      </c>
      <c r="F85" s="45">
        <f t="shared" si="1"/>
        <v>125.59347826086957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139593.15</v>
      </c>
      <c r="E86" s="194">
        <v>347940.09</v>
      </c>
      <c r="F86" s="45">
        <f t="shared" si="1"/>
        <v>249.25298268575503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649015.91</v>
      </c>
      <c r="E88" s="194">
        <v>802451.59</v>
      </c>
      <c r="F88" s="45">
        <f t="shared" si="1"/>
        <v>123.64128176765341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105646.57999999999</v>
      </c>
      <c r="E89" s="60">
        <f t="shared" si="17"/>
        <v>110982.04000000001</v>
      </c>
      <c r="F89" s="45">
        <f t="shared" si="1"/>
        <v>105.05029126356955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2518.75</v>
      </c>
      <c r="E94" s="60">
        <f t="shared" si="19"/>
        <v>0</v>
      </c>
      <c r="F94" s="45">
        <f t="shared" si="1"/>
        <v>0</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2518.75</v>
      </c>
      <c r="E95" s="194">
        <v>0</v>
      </c>
      <c r="F95" s="45">
        <f t="shared" si="1"/>
        <v>0</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1657.23</v>
      </c>
      <c r="E99" s="60">
        <f t="shared" si="20"/>
        <v>2409.36</v>
      </c>
      <c r="F99" s="45">
        <f t="shared" si="1"/>
        <v>145.38476855958439</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1657.23</v>
      </c>
      <c r="E101" s="194">
        <v>2409.36</v>
      </c>
      <c r="F101" s="45">
        <f t="shared" si="1"/>
        <v>145.38476855958439</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92768.14</v>
      </c>
      <c r="E104" s="194">
        <v>93288.02</v>
      </c>
      <c r="F104" s="45">
        <f t="shared" si="1"/>
        <v>100.56040791590735</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8702.4599999999991</v>
      </c>
      <c r="E106" s="194">
        <v>15284.66</v>
      </c>
      <c r="F106" s="45">
        <f t="shared" si="1"/>
        <v>175.63608450943758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512152.44</v>
      </c>
      <c r="E107" s="60">
        <f t="shared" si="21"/>
        <v>454640.56</v>
      </c>
      <c r="F107" s="45">
        <f t="shared" si="1"/>
        <v>88.770554329488306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362750.14</v>
      </c>
      <c r="E108" s="194">
        <v>307746.18</v>
      </c>
      <c r="F108" s="45">
        <f t="shared" si="1"/>
        <v>84.836956920264726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115402.3</v>
      </c>
      <c r="E109" s="194">
        <v>131894.38</v>
      </c>
      <c r="F109" s="45">
        <f t="shared" si="1"/>
        <v>114.29094567439297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34000</v>
      </c>
      <c r="E113" s="194">
        <v>15000</v>
      </c>
      <c r="F113" s="45">
        <f t="shared" si="1"/>
        <v>44.117647058823529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253862.61000000002</v>
      </c>
      <c r="E114" s="60">
        <f t="shared" si="22"/>
        <v>339691.5</v>
      </c>
      <c r="F114" s="45">
        <f t="shared" si="1"/>
        <v>133.80918915156508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226565.61000000002</v>
      </c>
      <c r="E115" s="60">
        <f t="shared" si="23"/>
        <v>300436.5</v>
      </c>
      <c r="F115" s="45">
        <f t="shared" si="1"/>
        <v>132.60463492230792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142623.73000000001</v>
      </c>
      <c r="E116" s="194">
        <v>203529.52</v>
      </c>
      <c r="F116" s="45">
        <f t="shared" si="1"/>
        <v>142.70382635484287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83941.88</v>
      </c>
      <c r="E117" s="194">
        <v>96906.98</v>
      </c>
      <c r="F117" s="45">
        <f t="shared" si="1"/>
        <v>115.44532955421059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27297</v>
      </c>
      <c r="E122" s="60">
        <f t="shared" si="25"/>
        <v>39255</v>
      </c>
      <c r="F122" s="45">
        <f t="shared" si="1"/>
        <v>143.80701175953402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27297</v>
      </c>
      <c r="E123" s="194">
        <v>39255</v>
      </c>
      <c r="F123" s="45">
        <f t="shared" si="1"/>
        <v>143.80701175953402</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240772.31</v>
      </c>
      <c r="E129" s="60">
        <f t="shared" si="26"/>
        <v>331194.74</v>
      </c>
      <c r="F129" s="45">
        <f t="shared" si="1"/>
        <v>137.55516155491466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166381.24</v>
      </c>
      <c r="E138" s="194">
        <v>238923.67</v>
      </c>
      <c r="F138" s="45">
        <f t="shared" si="1"/>
        <v>143.60012583149398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74391.070000000007</v>
      </c>
      <c r="E140" s="194">
        <v>92271.07</v>
      </c>
      <c r="F140" s="45">
        <f t="shared" si="1"/>
        <v>124.03514292777345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7246734.7400000012</v>
      </c>
      <c r="E141" s="81">
        <f t="shared" si="28"/>
        <v>9110174.3800000008</v>
      </c>
      <c r="F141" s="61">
        <f t="shared" si="1"/>
        <v>125.71419690187251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3652</v>
      </c>
      <c r="C1" s="268" t="s">
        <v>33</v>
      </c>
      <c r="D1" s="323">
        <v>22</v>
      </c>
      <c r="E1" s="268" t="s">
        <v>56</v>
      </c>
      <c r="F1" s="324" t="s">
        <v>3653</v>
      </c>
    </row>
    <row r="2" spans="1:24" ht="50.1" customHeight="1" x14ac:dyDescent="0.2">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10745374.4</v>
      </c>
      <c r="E5" s="82">
        <f t="shared" si="0"/>
        <v>1100899.7</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10745374.4</v>
      </c>
      <c r="E6" s="83">
        <f t="shared" si="1"/>
        <v>1100899.7</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10745374.4</v>
      </c>
      <c r="E7" s="83">
        <f t="shared" si="2"/>
        <v>1100899.7</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v>10745374.4</v>
      </c>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v>1100899.7</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B5" sqref="B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3652</v>
      </c>
      <c r="C1" s="268" t="s">
        <v>33</v>
      </c>
      <c r="D1" s="323">
        <v>22</v>
      </c>
      <c r="E1" s="268" t="s">
        <v>56</v>
      </c>
      <c r="F1" s="324" t="s">
        <v>3653</v>
      </c>
    </row>
    <row r="2" spans="1:24" ht="50.1" customHeight="1" x14ac:dyDescent="0.2">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1482374.89</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11187913.079999998</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6983157.3599999994</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500056.69</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3202466.17</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22165.27</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256017.55</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v>331153.12</v>
      </c>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279730.92</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505634.49</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1885933.15</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3218854.17</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518270.19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v>0</v>
      </c>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v>518270.19</v>
      </c>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467631.35999999999</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10906693.189999999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7032188.3899999997</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487095.72</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3276986.21</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22453.39</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262164.55</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v>331153.12</v>
      </c>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266975.44</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505634.49</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1879725.47</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3288557.51</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148751.56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v>0</v>
      </c>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148751.56</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437195.73</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1763594.7799999993</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78652.649999999994</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18929.150000000001</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12788.14</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10874.77</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154</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1759.37</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v>0</v>
      </c>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6141.01</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5121</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1020.01</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59723.5</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14200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8975.9699999999993</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36547.53</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1684942.13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v>12953.49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256771.68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249110.5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1051350.8799999999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114755.58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3034</v>
      </c>
      <c r="B1" s="382"/>
      <c r="C1" s="382"/>
      <c r="D1" s="382"/>
      <c r="E1" s="51" t="s">
        <v>3181</v>
      </c>
      <c r="F1" s="51"/>
      <c r="G1" s="51"/>
      <c r="H1" s="51"/>
      <c r="I1" s="51"/>
      <c r="J1" s="51"/>
      <c r="K1" s="51"/>
      <c r="L1" s="51"/>
      <c r="M1" s="51"/>
      <c r="N1" s="51"/>
      <c r="O1" s="51"/>
      <c r="P1" s="51"/>
    </row>
    <row r="2" spans="1:17" ht="37.5" customHeight="1" x14ac:dyDescent="0.2">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36209</v>
      </c>
      <c r="P3" s="51"/>
    </row>
    <row r="4" spans="1:17" ht="19.5" customHeight="1" x14ac:dyDescent="0.2">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3427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3428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3430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 Fažana</cp:lastModifiedBy>
  <cp:lastPrinted>2026-02-16T11:02:59Z</cp:lastPrinted>
  <dcterms:created xsi:type="dcterms:W3CDTF">2022-04-01T05:14:30Z</dcterms:created>
  <dcterms:modified xsi:type="dcterms:W3CDTF">2026-02-16T11:11:57Z</dcterms:modified>
</cp:coreProperties>
</file>